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0" yWindow="0" windowWidth="28800" windowHeight="12765"/>
  </bookViews>
  <sheets>
    <sheet name="Udregninger" sheetId="1" r:id="rId1"/>
    <sheet name="Bilag Uddannelsesvægt" sheetId="2" r:id="rId2"/>
    <sheet name="Bilag Målratio for brancher" sheetId="3" r:id="rId3"/>
  </sheets>
  <definedNames>
    <definedName name="_xlnm.Print_Area" localSheetId="0">Udregninger!$A$1:$N$45</definedName>
    <definedName name="_xlnm.Print_Titles" localSheetId="0">Udregninger!$1:$2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J16" i="1" l="1"/>
  <c r="L45" i="1"/>
  <c r="J45" i="1"/>
  <c r="K45" i="1" s="1"/>
  <c r="M44" i="1"/>
  <c r="L44" i="1"/>
  <c r="K44" i="1"/>
  <c r="J44" i="1"/>
  <c r="M33" i="1"/>
  <c r="L33" i="1"/>
  <c r="K33" i="1"/>
  <c r="J33" i="1"/>
  <c r="M32" i="1"/>
  <c r="L32" i="1"/>
  <c r="K32" i="1"/>
  <c r="J32" i="1"/>
  <c r="M45" i="1" l="1"/>
  <c r="C4" i="1"/>
  <c r="C5" i="1"/>
  <c r="E3" i="1"/>
  <c r="D6" i="1"/>
  <c r="D13" i="1"/>
  <c r="C9" i="1"/>
  <c r="D9" i="1"/>
  <c r="E9" i="1"/>
  <c r="F9" i="1"/>
  <c r="C10" i="1"/>
  <c r="D10" i="1" s="1"/>
  <c r="E10" i="1"/>
  <c r="C11" i="1"/>
  <c r="D11" i="1"/>
  <c r="E11" i="1"/>
  <c r="F11" i="1"/>
  <c r="F10" i="1" l="1"/>
  <c r="C13" i="1"/>
  <c r="J18" i="1"/>
  <c r="J19" i="1"/>
  <c r="D3" i="1"/>
  <c r="J17" i="1"/>
  <c r="D4" i="1"/>
  <c r="E4" i="1"/>
  <c r="D5" i="1"/>
  <c r="E5" i="1"/>
  <c r="C6" i="1"/>
  <c r="E6" i="1"/>
  <c r="C7" i="1"/>
  <c r="D7" i="1" s="1"/>
  <c r="E7" i="1"/>
  <c r="F7" i="1" s="1"/>
  <c r="F3" i="1" l="1"/>
  <c r="F6" i="1"/>
  <c r="F4" i="1"/>
  <c r="F5" i="1"/>
  <c r="L43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4" i="1"/>
  <c r="L35" i="1"/>
  <c r="L36" i="1"/>
  <c r="L37" i="1"/>
  <c r="L38" i="1"/>
  <c r="L39" i="1"/>
  <c r="L40" i="1"/>
  <c r="L41" i="1"/>
  <c r="L42" i="1"/>
  <c r="F22" i="1" l="1"/>
  <c r="E22" i="1"/>
  <c r="D22" i="1"/>
  <c r="C22" i="1"/>
  <c r="J30" i="1"/>
  <c r="K30" i="1" s="1"/>
  <c r="M30" i="1" s="1"/>
  <c r="J31" i="1"/>
  <c r="K31" i="1" s="1"/>
  <c r="M31" i="1" s="1"/>
  <c r="J34" i="1"/>
  <c r="J35" i="1"/>
  <c r="K35" i="1" s="1"/>
  <c r="M35" i="1" s="1"/>
  <c r="K34" i="1"/>
  <c r="M34" i="1" s="1"/>
  <c r="K16" i="1"/>
  <c r="M16" i="1" s="1"/>
  <c r="K17" i="1"/>
  <c r="M17" i="1" s="1"/>
  <c r="K18" i="1"/>
  <c r="M18" i="1" s="1"/>
  <c r="K19" i="1"/>
  <c r="M19" i="1" s="1"/>
  <c r="J20" i="1"/>
  <c r="K20" i="1"/>
  <c r="M20" i="1"/>
  <c r="J21" i="1"/>
  <c r="K21" i="1"/>
  <c r="M21" i="1"/>
  <c r="J22" i="1"/>
  <c r="K22" i="1" s="1"/>
  <c r="M22" i="1" s="1"/>
  <c r="J23" i="1"/>
  <c r="K23" i="1"/>
  <c r="M23" i="1" s="1"/>
  <c r="J24" i="1"/>
  <c r="K24" i="1"/>
  <c r="M24" i="1" s="1"/>
  <c r="J25" i="1"/>
  <c r="K25" i="1" s="1"/>
  <c r="M25" i="1" s="1"/>
  <c r="J26" i="1"/>
  <c r="K26" i="1" s="1"/>
  <c r="M26" i="1" s="1"/>
  <c r="J27" i="1"/>
  <c r="K27" i="1" s="1"/>
  <c r="M27" i="1" s="1"/>
  <c r="J28" i="1"/>
  <c r="K28" i="1"/>
  <c r="M28" i="1"/>
  <c r="J29" i="1"/>
  <c r="K29" i="1"/>
  <c r="M29" i="1"/>
  <c r="J36" i="1"/>
  <c r="K36" i="1" s="1"/>
  <c r="M36" i="1" s="1"/>
  <c r="J37" i="1"/>
  <c r="K37" i="1"/>
  <c r="M37" i="1" s="1"/>
  <c r="J38" i="1"/>
  <c r="K38" i="1"/>
  <c r="M38" i="1" s="1"/>
  <c r="J39" i="1"/>
  <c r="K39" i="1" s="1"/>
  <c r="M39" i="1" s="1"/>
  <c r="J40" i="1"/>
  <c r="K40" i="1" s="1"/>
  <c r="M40" i="1" s="1"/>
  <c r="J41" i="1"/>
  <c r="K41" i="1" s="1"/>
  <c r="M41" i="1" s="1"/>
  <c r="J42" i="1"/>
  <c r="K42" i="1"/>
  <c r="M42" i="1"/>
  <c r="J43" i="1"/>
  <c r="K43" i="1"/>
  <c r="M43" i="1"/>
  <c r="L3" i="1" l="1"/>
  <c r="C8" i="1"/>
  <c r="C45" i="1" l="1"/>
  <c r="D45" i="1"/>
  <c r="E45" i="1"/>
  <c r="F45" i="1"/>
  <c r="C44" i="1"/>
  <c r="D44" i="1"/>
  <c r="E44" i="1"/>
  <c r="F44" i="1"/>
  <c r="C43" i="1"/>
  <c r="D43" i="1"/>
  <c r="E43" i="1"/>
  <c r="F43" i="1"/>
  <c r="J3" i="1"/>
  <c r="C41" i="1"/>
  <c r="D41" i="1"/>
  <c r="E41" i="1"/>
  <c r="F41" i="1"/>
  <c r="C42" i="1"/>
  <c r="D42" i="1"/>
  <c r="E42" i="1"/>
  <c r="F42" i="1"/>
  <c r="D8" i="1"/>
  <c r="E8" i="1"/>
  <c r="F8" i="1" s="1"/>
  <c r="C12" i="1"/>
  <c r="D12" i="1" s="1"/>
  <c r="E12" i="1"/>
  <c r="E13" i="1"/>
  <c r="C14" i="1"/>
  <c r="D14" i="1"/>
  <c r="E14" i="1"/>
  <c r="F14" i="1"/>
  <c r="C15" i="1"/>
  <c r="D15" i="1"/>
  <c r="E15" i="1"/>
  <c r="F15" i="1"/>
  <c r="C16" i="1"/>
  <c r="D16" i="1" s="1"/>
  <c r="E16" i="1"/>
  <c r="F16" i="1" s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 s="1"/>
  <c r="E21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F12" i="1" l="1"/>
  <c r="F13" i="1"/>
  <c r="F21" i="1"/>
  <c r="H3" i="1" l="1"/>
  <c r="K3" i="1" s="1"/>
  <c r="N3" i="1" s="1"/>
</calcChain>
</file>

<file path=xl/comments1.xml><?xml version="1.0" encoding="utf-8"?>
<comments xmlns="http://schemas.openxmlformats.org/spreadsheetml/2006/main">
  <authors>
    <author>Dorte Kulle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Indtast samtlige medarbejdere, du forventer er ansat i 2018, og som har en erhvervsuddannelse, som deres højeste uddannelse.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Såfremt medarbejderen ikke arbejder på fuldtid, indtast da ATP bidraget, som findes på sidste lønseddel fra december. Nye medarbejdere for 2018, indtastes efter samme sats som 2017.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 xml:space="preserve">Når alle medarbejdere er indtastet, vælges branchekode fra rullemenu-listen. Branchekodens første to cifre findes på virk.dk under jeres udvidede virksomhedsoplysninger.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Indtast antal dage i indeværende år, som du forventer eleven er ansat i. Skoleperioder, ferie og weekend skal medregnes.</t>
        </r>
      </text>
    </comment>
  </commentList>
</comments>
</file>

<file path=xl/sharedStrings.xml><?xml version="1.0" encoding="utf-8"?>
<sst xmlns="http://schemas.openxmlformats.org/spreadsheetml/2006/main" count="154" uniqueCount="153">
  <si>
    <t>Uddannelse</t>
  </si>
  <si>
    <t>Vægtet medarbejder</t>
  </si>
  <si>
    <t>Modelparameter</t>
  </si>
  <si>
    <t>Kilde: https://www.retsinformation.dk/Forms/R0710.aspx?id=196956#idc1200d57-abc4-4429-87e3-cf7aec538c74</t>
  </si>
  <si>
    <t>Anlægsgartner</t>
  </si>
  <si>
    <t>Anlægsstruktør, bygningstruktør og brolægger</t>
  </si>
  <si>
    <t>Autolakerer</t>
  </si>
  <si>
    <t>Automatik- og procesuddannelsen</t>
  </si>
  <si>
    <t>Bager og konditor</t>
  </si>
  <si>
    <t>Beklædningshåndværker</t>
  </si>
  <si>
    <t>Beslagsmed</t>
  </si>
  <si>
    <t>Boligmontering</t>
  </si>
  <si>
    <t>Buschauffør i kollektiv trafik</t>
  </si>
  <si>
    <t>Bygningsmaler</t>
  </si>
  <si>
    <t>Bådmekaniker</t>
  </si>
  <si>
    <t>Cnc-tekniker</t>
  </si>
  <si>
    <t>Cykel- og motorcykelmekaniker</t>
  </si>
  <si>
    <t>Data- og kommunikationsuddannelsen</t>
  </si>
  <si>
    <t>Den pædagogiske assistentuddannelse</t>
  </si>
  <si>
    <t>Detailhandelsuddannelsen med specialer</t>
  </si>
  <si>
    <t>Detailslagter</t>
  </si>
  <si>
    <t>Digital media-uddannelsen</t>
  </si>
  <si>
    <t>Dyrepasser</t>
  </si>
  <si>
    <t>EUD uspecificeret</t>
  </si>
  <si>
    <t>Ejendomsservicetekniker</t>
  </si>
  <si>
    <t>Elektriker</t>
  </si>
  <si>
    <t>Elektronik- og svagstrømsuddannelsen</t>
  </si>
  <si>
    <t>Elektronikoperatør</t>
  </si>
  <si>
    <t>Entreprenør- og landbrugsmaskinuddannelsen</t>
  </si>
  <si>
    <t>Ernæringsassistent</t>
  </si>
  <si>
    <t>Eventkoordinator</t>
  </si>
  <si>
    <t>Film- og tv-produktionsuddannelsen</t>
  </si>
  <si>
    <t>Finansuddannelsen</t>
  </si>
  <si>
    <t>Finmekaniker</t>
  </si>
  <si>
    <t>Fitnessinstruktør</t>
  </si>
  <si>
    <t>Flymekaniker</t>
  </si>
  <si>
    <t>Forsyningsoperatør</t>
  </si>
  <si>
    <t>Fotograf</t>
  </si>
  <si>
    <t>Frisør</t>
  </si>
  <si>
    <t>Frontline pc-supporter</t>
  </si>
  <si>
    <t>Frontline radio-tv-supporter</t>
  </si>
  <si>
    <t>Gartner</t>
  </si>
  <si>
    <t>Gastronom</t>
  </si>
  <si>
    <t>Glarmester</t>
  </si>
  <si>
    <t>Grafisk tekniker</t>
  </si>
  <si>
    <t>Greenkeeper</t>
  </si>
  <si>
    <t>Guld- og sølvsmed</t>
  </si>
  <si>
    <t>Handelsuddannelse med specialer</t>
  </si>
  <si>
    <t>Havne- og terminaluddannelsen</t>
  </si>
  <si>
    <t>Hospitalsteknisk assistent</t>
  </si>
  <si>
    <t>Industrioperatør</t>
  </si>
  <si>
    <t>Industrislagter</t>
  </si>
  <si>
    <t>Industriteknikeruddannelsen</t>
  </si>
  <si>
    <t>Karrosseriuddannelsen</t>
  </si>
  <si>
    <t>Kontoruddannelse med specialer</t>
  </si>
  <si>
    <t>Kosmetiker</t>
  </si>
  <si>
    <t>Kranfører</t>
  </si>
  <si>
    <t>Køletekniker</t>
  </si>
  <si>
    <t>Laboratorietandtekniker</t>
  </si>
  <si>
    <t>Lager- og terminaluddannelsen</t>
  </si>
  <si>
    <t>Landbrugsuddannelsen</t>
  </si>
  <si>
    <t>Lastvognsmekaniker</t>
  </si>
  <si>
    <t>Lufthavnsuddannelsen</t>
  </si>
  <si>
    <t>Maritime håndværksfag</t>
  </si>
  <si>
    <t>Maskinsnedker</t>
  </si>
  <si>
    <t>Mediegrafiker</t>
  </si>
  <si>
    <t>Mejerist</t>
  </si>
  <si>
    <t>Metalsmed</t>
  </si>
  <si>
    <t>Murer</t>
  </si>
  <si>
    <t>Ortopædist</t>
  </si>
  <si>
    <t>Overfladebehandler</t>
  </si>
  <si>
    <t>Personvognsmekaniker</t>
  </si>
  <si>
    <t>Plastmager</t>
  </si>
  <si>
    <t>Procesoperatør</t>
  </si>
  <si>
    <t>Produktør</t>
  </si>
  <si>
    <t>Receptionist</t>
  </si>
  <si>
    <t>Redder</t>
  </si>
  <si>
    <t>Serviceassistent</t>
  </si>
  <si>
    <t>Sikkerhedsvagt</t>
  </si>
  <si>
    <t>Skibsmekaniker</t>
  </si>
  <si>
    <t>Skibsmontør</t>
  </si>
  <si>
    <t>Skiltetekniker</t>
  </si>
  <si>
    <t>Skorstensfejer</t>
  </si>
  <si>
    <t>Skov- og naturtekniker</t>
  </si>
  <si>
    <t>Smed</t>
  </si>
  <si>
    <t>Snedker</t>
  </si>
  <si>
    <t>Social- og sundhedsassistentuddannelsen</t>
  </si>
  <si>
    <t>Social- og sundhedshjælperuddannelsen</t>
  </si>
  <si>
    <t>Stenhugger</t>
  </si>
  <si>
    <t>Stukkatør</t>
  </si>
  <si>
    <t>Støberitekniker</t>
  </si>
  <si>
    <t>Tagdækker</t>
  </si>
  <si>
    <t>Tandklinikassistent</t>
  </si>
  <si>
    <t>Tarmrenser</t>
  </si>
  <si>
    <t>Teater-, udstillings- og eventtekniker</t>
  </si>
  <si>
    <t>Teknisk designer</t>
  </si>
  <si>
    <t>Teknisk isolatør</t>
  </si>
  <si>
    <t>Tjener</t>
  </si>
  <si>
    <t>Togklargøringsuddannelsen</t>
  </si>
  <si>
    <t>Træfagenes byggeuddannelse</t>
  </si>
  <si>
    <t>Turistbuschauffør</t>
  </si>
  <si>
    <t>Urmager</t>
  </si>
  <si>
    <t>VVS-energi</t>
  </si>
  <si>
    <t>Vejgodstransportuddannelsen</t>
  </si>
  <si>
    <t>Veterinærsygeplejerske</t>
  </si>
  <si>
    <t>Vindmølleoperatør</t>
  </si>
  <si>
    <t>Værktøjsuddannelsen</t>
  </si>
  <si>
    <t>Målratio</t>
  </si>
  <si>
    <t>Kilde: https://indberet.virk.dk/sites/default/files/maalratiovejledning_-_beregn_jeres_elevpoint.pdf</t>
  </si>
  <si>
    <t>ATP-bidrag i 2017</t>
  </si>
  <si>
    <t>Branchekode</t>
  </si>
  <si>
    <t>01-03 Landbrug, skovbrug og fiskeri</t>
  </si>
  <si>
    <t>05-09 Råstofindvinding</t>
  </si>
  <si>
    <t>10-33 Fremstillingsvirksomhed</t>
  </si>
  <si>
    <t>35 El-, gas- og fjernvarmeforsyning</t>
  </si>
  <si>
    <t>36-39 Vandforsyning; kloakvæsen, affaldshåndtering og rensning af jord og grundvand</t>
  </si>
  <si>
    <t>41-43 Bygge- og anlægsvirksomhed</t>
  </si>
  <si>
    <t>45-47 Engroshandel og detailhandel; reparation af motorkøretøjer og motorcykler</t>
  </si>
  <si>
    <t>49-53 Transport og godshåndtering</t>
  </si>
  <si>
    <t>55-56 Overnatningsfaciliteter og restaurationsvirksomhed</t>
  </si>
  <si>
    <t>58-63 Information og kommunikation</t>
  </si>
  <si>
    <t>64-66 Pengeinstitut- og finansvirksomhed, forsikring</t>
  </si>
  <si>
    <t>68 Fast ejendom</t>
  </si>
  <si>
    <t>69-75 Liberale, videnskablige og tekniske tjenesteydelser</t>
  </si>
  <si>
    <t>77-82 Administrative tjenesteydelser og hjælpetjenester</t>
  </si>
  <si>
    <t>84 Offentlig forvaltning og forsvar; socialsikring</t>
  </si>
  <si>
    <t>85 Undervisning</t>
  </si>
  <si>
    <t>86-88 Sundhedsvæsen og sociale foranstaltninger</t>
  </si>
  <si>
    <t>90-93 Kultur, forlystelser og sport</t>
  </si>
  <si>
    <t>94-96 Andre serviceydelser</t>
  </si>
  <si>
    <t>97-99 Uoplyst</t>
  </si>
  <si>
    <t>Sum af medarbejdere</t>
  </si>
  <si>
    <t>Elevpoint</t>
  </si>
  <si>
    <t>Samlet score for elevpoint</t>
  </si>
  <si>
    <t>Fradrag for nuværende elever</t>
  </si>
  <si>
    <t>SMVdanmarks 'praktikplads-AUB' estimat-beregner</t>
  </si>
  <si>
    <t>AUB bidrag pr. hele elevpoint</t>
  </si>
  <si>
    <t>Medarbejder 
navn</t>
  </si>
  <si>
    <t>Elev navn</t>
  </si>
  <si>
    <t>Fuldtids- ansat</t>
  </si>
  <si>
    <t>Målratio for
 elevpoint</t>
  </si>
  <si>
    <t>Uddan-
nelsesvægt</t>
  </si>
  <si>
    <t>Årsbe- regning</t>
  </si>
  <si>
    <t>Dit estimerede nye ekstra 'praktikplads-AUB' bidrag*</t>
  </si>
  <si>
    <t xml:space="preserve">generel AUB-nedsættelse på 295 kr. pr. faglært medarbejder samt evt. praktikbonus /fordelsbonus og  </t>
  </si>
  <si>
    <t>over-/underskud i praktikplads-AUBs  regnskab for hele den private sektor.</t>
  </si>
  <si>
    <t>Branchekode
Vælg branchekode fra rulle-liste</t>
  </si>
  <si>
    <t>Uddannel-sesvægt</t>
  </si>
  <si>
    <t>Praktikperiode for 2018 - antal dage</t>
  </si>
  <si>
    <r>
      <rPr>
        <b/>
        <sz val="11"/>
        <color theme="1"/>
        <rFont val="Calibri Light"/>
        <family val="2"/>
      </rPr>
      <t>Bemærk:</t>
    </r>
    <r>
      <rPr>
        <sz val="11"/>
        <color theme="1"/>
        <rFont val="Calibri Light"/>
        <family val="2"/>
      </rPr>
      <t xml:space="preserve"> Der skal kun skrives i de hvide felter. De røde trekanter indikerer, at der står hjælpetekst i feltet.</t>
    </r>
  </si>
  <si>
    <t xml:space="preserve">*Dit nye ekstra 'praktikplads-AUB' bidrag er kun en del af din AUB opgørelse. Derudover vil der være en </t>
  </si>
  <si>
    <t>Er du i tvivl så kontakt din brancheorganisation eller AUB på tlf. 70 11 30 70 mellem 8-15.30/16</t>
  </si>
  <si>
    <t>Elevens uddannelsesretning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</si>
</sst>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22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indexed="64"/>
      </top>
      <bottom style="double">
        <color indexed="6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4" fillId="4" borderId="10" xfId="0" applyFont="1" applyFill="1" applyBorder="1" applyAlignment="1" applyProtection="1">
      <alignment horizontal="left"/>
      <protection locked="0"/>
    </xf>
    <xf numFmtId="4" fontId="4" fillId="5" borderId="10" xfId="0" applyNumberFormat="1" applyFont="1" applyFill="1" applyBorder="1"/>
    <xf numFmtId="0" fontId="4" fillId="0" borderId="0" xfId="0" applyFont="1" applyBorder="1"/>
    <xf numFmtId="0" fontId="4" fillId="0" borderId="10" xfId="0" applyFont="1" applyBorder="1" applyAlignment="1" applyProtection="1">
      <alignment horizontal="left"/>
      <protection locked="0"/>
    </xf>
    <xf numFmtId="2" fontId="4" fillId="5" borderId="10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5" fillId="0" borderId="7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8" xfId="0" applyFont="1" applyBorder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4" fontId="4" fillId="3" borderId="9" xfId="0" applyNumberFormat="1" applyFont="1" applyFill="1" applyBorder="1"/>
    <xf numFmtId="4" fontId="4" fillId="3" borderId="11" xfId="0" applyNumberFormat="1" applyFont="1" applyFill="1" applyBorder="1"/>
    <xf numFmtId="4" fontId="4" fillId="5" borderId="9" xfId="0" applyNumberFormat="1" applyFont="1" applyFill="1" applyBorder="1"/>
    <xf numFmtId="4" fontId="4" fillId="5" borderId="11" xfId="0" applyNumberFormat="1" applyFont="1" applyFill="1" applyBorder="1"/>
    <xf numFmtId="0" fontId="4" fillId="6" borderId="9" xfId="0" applyFont="1" applyFill="1" applyBorder="1" applyProtection="1">
      <protection locked="0"/>
    </xf>
    <xf numFmtId="1" fontId="4" fillId="6" borderId="9" xfId="0" applyNumberFormat="1" applyFont="1" applyFill="1" applyBorder="1" applyAlignment="1" applyProtection="1">
      <alignment wrapText="1"/>
      <protection locked="0"/>
    </xf>
    <xf numFmtId="0" fontId="4" fillId="4" borderId="9" xfId="0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1" fontId="4" fillId="6" borderId="9" xfId="0" applyNumberFormat="1" applyFont="1" applyFill="1" applyBorder="1" applyProtection="1">
      <protection locked="0"/>
    </xf>
    <xf numFmtId="0" fontId="7" fillId="0" borderId="0" xfId="0" applyFont="1"/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4" borderId="17" xfId="0" applyFont="1" applyFill="1" applyBorder="1" applyProtection="1">
      <protection locked="0"/>
    </xf>
    <xf numFmtId="4" fontId="5" fillId="5" borderId="18" xfId="0" applyNumberFormat="1" applyFont="1" applyFill="1" applyBorder="1"/>
    <xf numFmtId="0" fontId="4" fillId="0" borderId="19" xfId="0" applyFont="1" applyBorder="1"/>
    <xf numFmtId="0" fontId="4" fillId="4" borderId="20" xfId="0" applyFont="1" applyFill="1" applyBorder="1" applyProtection="1">
      <protection locked="0"/>
    </xf>
    <xf numFmtId="0" fontId="4" fillId="4" borderId="21" xfId="0" applyFont="1" applyFill="1" applyBorder="1" applyAlignment="1" applyProtection="1">
      <alignment horizontal="left"/>
      <protection locked="0"/>
    </xf>
    <xf numFmtId="4" fontId="4" fillId="5" borderId="21" xfId="0" applyNumberFormat="1" applyFont="1" applyFill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1" fontId="4" fillId="4" borderId="23" xfId="0" applyNumberFormat="1" applyFont="1" applyFill="1" applyBorder="1" applyProtection="1">
      <protection locked="0"/>
    </xf>
    <xf numFmtId="4" fontId="4" fillId="5" borderId="23" xfId="0" applyNumberFormat="1" applyFont="1" applyFill="1" applyBorder="1"/>
    <xf numFmtId="0" fontId="4" fillId="0" borderId="24" xfId="0" applyFont="1" applyBorder="1"/>
    <xf numFmtId="4" fontId="4" fillId="4" borderId="10" xfId="0" applyNumberFormat="1" applyFont="1" applyFill="1" applyBorder="1" applyProtection="1">
      <protection locked="0"/>
    </xf>
    <xf numFmtId="4" fontId="4" fillId="4" borderId="2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6" fillId="2" borderId="1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9">
    <dxf>
      <font>
        <b/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 Light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713679</xdr:colOff>
      <xdr:row>0</xdr:row>
      <xdr:rowOff>0</xdr:rowOff>
    </xdr:from>
    <xdr:to>
      <xdr:col>14</xdr:col>
      <xdr:colOff>152400</xdr:colOff>
      <xdr:row>1</xdr:row>
      <xdr:rowOff>133350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DFF1CF09-A0E2-455B-A742-EE453A0A9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04" y="0"/>
          <a:ext cx="2162871" cy="695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2" displayName="Tabel2" ref="A2:F45" totalsRowShown="0" headerRowDxfId="18" dataDxfId="16" headerRowBorderDxfId="17">
  <autoFilter ref="A2:F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Medarbejder _x000a_navn" dataDxfId="15"/>
    <tableColumn id="2" name="Uddannelse" dataDxfId="14"/>
    <tableColumn id="3" name="ATP-bidrag i 2017" dataDxfId="13">
      <calculatedColumnFormula>IF(B3="","",3408)</calculatedColumnFormula>
    </tableColumn>
    <tableColumn id="4" name="Fuldtids- ansat" dataDxfId="12">
      <calculatedColumnFormula>IF(B3="","",C3/3408)</calculatedColumnFormula>
    </tableColumn>
    <tableColumn id="5" name="Uddan-_x000a_nelsesvægt" dataDxfId="11">
      <calculatedColumnFormula>IF(B3="","",VLOOKUP(B3,'Bilag Uddannelsesvægt'!A:B,2,0))</calculatedColumnFormula>
    </tableColumn>
    <tableColumn id="6" name="Vægtet medarbejder" dataDxfId="10">
      <calculatedColumnFormula>IF(B3="","",E3*D3)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3" displayName="Tabel3" ref="H2:N3" totalsRowShown="0" headerRowDxfId="9" dataDxfId="7" headerRowBorderDxfId="8">
  <tableColumns count="7">
    <tableColumn id="1" name="Sum af medarbejdere" dataDxfId="6">
      <calculatedColumnFormula>IF(SUM(Tabel2[Vægtet medarbejder])=0,"",SUM(Tabel2[Vægtet medarbejder]))</calculatedColumnFormula>
    </tableColumn>
    <tableColumn id="2" name="Branchekode_x000a_Vælg branchekode fra rulle-liste" dataDxfId="5"/>
    <tableColumn id="3" name="Målratio for_x000a_ elevpoint" dataDxfId="4">
      <calculatedColumnFormula>IF(Tabel3[Branchekode
Vælg branchekode fra rulle-liste]="","",VLOOKUP(Tabel3[Branchekode
Vælg branchekode fra rulle-liste],'Bilag Målratio for brancher'!A:B,2,0))</calculatedColumnFormula>
    </tableColumn>
    <tableColumn id="4" name="Samlet score for elevpoint" dataDxfId="3">
      <calculatedColumnFormula>IF(I3="","",H3*J3)</calculatedColumnFormula>
    </tableColumn>
    <tableColumn id="8" name="Fradrag for nuværende elever" dataDxfId="2">
      <calculatedColumnFormula>IF(Tabel2[[#This Row],[Uddannelse]]="",0,SUM(M14:M43))</calculatedColumnFormula>
    </tableColumn>
    <tableColumn id="5" name="AUB bidrag pr. hele elevpoint" dataDxfId="1"/>
    <tableColumn id="6" name="Dit estimerede nye ekstra 'praktikplads-AUB' bidrag*" dataDxfId="0">
      <calculatedColumnFormula>IF(I3="","",IF(+Tabel3[Samlet score for elevpoint]-Tabel3[Fradrag for nuværende elever]&lt;0,0,(K3-L3)*M3))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MVdanmark">
  <a:themeElements>
    <a:clrScheme name="Brugerdefineret 1">
      <a:dk1>
        <a:sysClr val="windowText" lastClr="000000"/>
      </a:dk1>
      <a:lt1>
        <a:sysClr val="window" lastClr="FFFFFF"/>
      </a:lt1>
      <a:dk2>
        <a:srgbClr val="332F2F"/>
      </a:dk2>
      <a:lt2>
        <a:srgbClr val="E7E8E9"/>
      </a:lt2>
      <a:accent1>
        <a:srgbClr val="573594"/>
      </a:accent1>
      <a:accent2>
        <a:srgbClr val="87CDB1"/>
      </a:accent2>
      <a:accent3>
        <a:srgbClr val="CCFFCC"/>
      </a:accent3>
      <a:accent4>
        <a:srgbClr val="DCDDDE"/>
      </a:accent4>
      <a:accent5>
        <a:srgbClr val="9D9FA2"/>
      </a:accent5>
      <a:accent6>
        <a:srgbClr val="332F2F"/>
      </a:accent6>
      <a:hlink>
        <a:srgbClr val="573594"/>
      </a:hlink>
      <a:folHlink>
        <a:srgbClr val="573594"/>
      </a:folHlink>
    </a:clrScheme>
    <a:fontScheme name="SMVdanmark Excel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zoomScaleNormal="100" workbookViewId="0">
      <selection activeCell="A3" sqref="A3"/>
    </sheetView>
  </sheetViews>
  <sheetFormatPr defaultRowHeight="15" x14ac:dyDescent="0.25"/>
  <cols>
    <col min="1" max="1" width="14.85546875" style="3" customWidth="1"/>
    <col min="2" max="2" width="31.28515625" style="3" customWidth="1"/>
    <col min="3" max="3" width="11.140625" style="3" customWidth="1"/>
    <col min="4" max="4" width="10" style="3" customWidth="1"/>
    <col min="5" max="6" width="12.5703125" style="3" customWidth="1"/>
    <col min="7" max="7" width="4.42578125" style="3" customWidth="1"/>
    <col min="8" max="8" width="16.7109375" style="3" customWidth="1"/>
    <col min="9" max="9" width="30.85546875" style="3" customWidth="1"/>
    <col min="10" max="10" width="17.140625" style="3" customWidth="1"/>
    <col min="11" max="11" width="10.42578125" style="3" customWidth="1"/>
    <col min="12" max="12" width="12.42578125" style="3" customWidth="1"/>
    <col min="13" max="13" width="12.140625" style="3" customWidth="1"/>
    <col min="14" max="14" width="16.28515625" style="3" customWidth="1"/>
    <col min="15" max="16384" width="9.140625" style="3"/>
  </cols>
  <sheetData>
    <row r="1" spans="1:14" ht="44.25" customHeight="1" thickBot="1" x14ac:dyDescent="0.5">
      <c r="A1" s="34" t="s">
        <v>135</v>
      </c>
    </row>
    <row r="2" spans="1:14" ht="60" x14ac:dyDescent="0.25">
      <c r="A2" s="35" t="s">
        <v>137</v>
      </c>
      <c r="B2" s="36" t="s">
        <v>0</v>
      </c>
      <c r="C2" s="36" t="s">
        <v>109</v>
      </c>
      <c r="D2" s="36" t="s">
        <v>139</v>
      </c>
      <c r="E2" s="36" t="s">
        <v>141</v>
      </c>
      <c r="F2" s="36" t="s">
        <v>1</v>
      </c>
      <c r="G2" s="37"/>
      <c r="H2" s="38" t="s">
        <v>131</v>
      </c>
      <c r="I2" s="38" t="s">
        <v>146</v>
      </c>
      <c r="J2" s="38" t="s">
        <v>140</v>
      </c>
      <c r="K2" s="38" t="s">
        <v>133</v>
      </c>
      <c r="L2" s="38" t="s">
        <v>134</v>
      </c>
      <c r="M2" s="38" t="s">
        <v>136</v>
      </c>
      <c r="N2" s="39" t="s">
        <v>143</v>
      </c>
    </row>
    <row r="3" spans="1:14" ht="15" customHeight="1" thickBot="1" x14ac:dyDescent="0.3">
      <c r="A3" s="40"/>
      <c r="B3" s="4"/>
      <c r="C3" s="51" t="str">
        <f>IF(B3="","",3408)</f>
        <v/>
      </c>
      <c r="D3" s="5" t="str">
        <f>IF(B3="","",C3/3408)</f>
        <v/>
      </c>
      <c r="E3" s="5" t="str">
        <f>IF(B3="","",VLOOKUP(B3,'Bilag Uddannelsesvægt'!A:B,2,0))</f>
        <v/>
      </c>
      <c r="F3" s="5" t="str">
        <f>IF(B3="","",E3*D3)</f>
        <v/>
      </c>
      <c r="G3" s="6"/>
      <c r="H3" s="5" t="str">
        <f>IF(SUM(Tabel2[Vægtet medarbejder])=0,"",SUM(Tabel2[Vægtet medarbejder]))</f>
        <v/>
      </c>
      <c r="I3" s="7"/>
      <c r="J3" s="8" t="str">
        <f>IF(Tabel3[Branchekode
Vælg branchekode fra rulle-liste]="","",VLOOKUP(Tabel3[Branchekode
Vælg branchekode fra rulle-liste],'Bilag Målratio for brancher'!A:B,2,0))</f>
        <v/>
      </c>
      <c r="K3" s="8" t="str">
        <f>IF(I3="","",H3*J3)</f>
        <v/>
      </c>
      <c r="L3" s="8">
        <f>IF(Tabel2[[#This Row],[Uddannelse]]="",0,SUM(M14:M43))</f>
        <v>0</v>
      </c>
      <c r="M3" s="5">
        <v>27000</v>
      </c>
      <c r="N3" s="41" t="str">
        <f>IF(I3="","",IF(+Tabel3[Samlet score for elevpoint]-Tabel3[Fradrag for nuværende elever]&lt;0,0,(K3-L3)*M3))</f>
        <v/>
      </c>
    </row>
    <row r="4" spans="1:14" ht="15" customHeight="1" thickTop="1" x14ac:dyDescent="0.25">
      <c r="A4" s="40"/>
      <c r="B4" s="4"/>
      <c r="C4" s="51" t="str">
        <f>IF(B4="","",3408)</f>
        <v/>
      </c>
      <c r="D4" s="5" t="str">
        <f t="shared" ref="D4:D40" si="0">IF(B4="","",C4/3408)</f>
        <v/>
      </c>
      <c r="E4" s="5" t="str">
        <f>IF(B4="","",VLOOKUP(B4,'Bilag Uddannelsesvægt'!A:B,2,0))</f>
        <v/>
      </c>
      <c r="F4" s="5" t="str">
        <f t="shared" ref="F4:F40" si="1">IF(B4="","",E4*D4)</f>
        <v/>
      </c>
      <c r="G4" s="6"/>
      <c r="H4" s="6"/>
      <c r="I4" s="9"/>
      <c r="J4" s="6"/>
      <c r="K4" s="6"/>
      <c r="L4" s="6"/>
      <c r="M4" s="6"/>
      <c r="N4" s="42"/>
    </row>
    <row r="5" spans="1:14" ht="15" customHeight="1" x14ac:dyDescent="0.25">
      <c r="A5" s="40"/>
      <c r="B5" s="4"/>
      <c r="C5" s="51" t="str">
        <f>IF(B5="","",3408)</f>
        <v/>
      </c>
      <c r="D5" s="5" t="str">
        <f t="shared" si="0"/>
        <v/>
      </c>
      <c r="E5" s="5" t="str">
        <f>IF(B5="","",VLOOKUP(B5,'Bilag Uddannelsesvægt'!A:B,2,0))</f>
        <v/>
      </c>
      <c r="F5" s="5" t="str">
        <f t="shared" si="1"/>
        <v/>
      </c>
      <c r="G5" s="6"/>
      <c r="H5" s="11" t="s">
        <v>149</v>
      </c>
      <c r="I5" s="12"/>
      <c r="J5" s="12"/>
      <c r="K5" s="12"/>
      <c r="L5" s="12"/>
      <c r="M5" s="13"/>
      <c r="N5" s="42"/>
    </row>
    <row r="6" spans="1:14" x14ac:dyDescent="0.25">
      <c r="A6" s="40"/>
      <c r="B6" s="4"/>
      <c r="C6" s="51" t="str">
        <f t="shared" ref="C6:C42" si="2">IF(B6="","",3408)</f>
        <v/>
      </c>
      <c r="D6" s="5" t="str">
        <f t="shared" si="0"/>
        <v/>
      </c>
      <c r="E6" s="5" t="str">
        <f>IF(B6="","",VLOOKUP(B6,'Bilag Uddannelsesvægt'!A:B,2,0))</f>
        <v/>
      </c>
      <c r="F6" s="5" t="str">
        <f t="shared" si="1"/>
        <v/>
      </c>
      <c r="G6" s="6"/>
      <c r="H6" s="14"/>
      <c r="I6" s="6"/>
      <c r="J6" s="6"/>
      <c r="K6" s="6"/>
      <c r="L6" s="6"/>
      <c r="M6" s="10"/>
      <c r="N6" s="42"/>
    </row>
    <row r="7" spans="1:14" ht="15" customHeight="1" x14ac:dyDescent="0.25">
      <c r="A7" s="40"/>
      <c r="B7" s="4"/>
      <c r="C7" s="51" t="str">
        <f t="shared" si="2"/>
        <v/>
      </c>
      <c r="D7" s="5" t="str">
        <f t="shared" si="0"/>
        <v/>
      </c>
      <c r="E7" s="5" t="str">
        <f>IF(B7="","",VLOOKUP(B7,'Bilag Uddannelsesvægt'!A:B,2,0))</f>
        <v/>
      </c>
      <c r="F7" s="5" t="str">
        <f t="shared" si="1"/>
        <v/>
      </c>
      <c r="G7" s="6"/>
      <c r="H7" s="15" t="s">
        <v>150</v>
      </c>
      <c r="I7" s="9"/>
      <c r="J7" s="9"/>
      <c r="K7" s="9"/>
      <c r="L7" s="9"/>
      <c r="M7" s="16"/>
      <c r="N7" s="42"/>
    </row>
    <row r="8" spans="1:14" x14ac:dyDescent="0.25">
      <c r="A8" s="40"/>
      <c r="B8" s="4"/>
      <c r="C8" s="51" t="str">
        <f t="shared" si="2"/>
        <v/>
      </c>
      <c r="D8" s="5" t="str">
        <f t="shared" si="0"/>
        <v/>
      </c>
      <c r="E8" s="5" t="str">
        <f>IF(B8="","",VLOOKUP(B8,'Bilag Uddannelsesvægt'!A:B,2,0))</f>
        <v/>
      </c>
      <c r="F8" s="5" t="str">
        <f t="shared" si="1"/>
        <v/>
      </c>
      <c r="G8" s="6"/>
      <c r="H8" s="15" t="s">
        <v>144</v>
      </c>
      <c r="I8" s="17"/>
      <c r="J8" s="17"/>
      <c r="K8" s="17"/>
      <c r="L8" s="17"/>
      <c r="M8" s="18"/>
      <c r="N8" s="42"/>
    </row>
    <row r="9" spans="1:14" x14ac:dyDescent="0.25">
      <c r="A9" s="40"/>
      <c r="B9" s="4"/>
      <c r="C9" s="51" t="str">
        <f>IF(B9="","",3408)</f>
        <v/>
      </c>
      <c r="D9" s="5" t="str">
        <f>IF(B9="","",C9/3408)</f>
        <v/>
      </c>
      <c r="E9" s="5" t="str">
        <f>IF(B9="","",VLOOKUP(B9,'Bilag Uddannelsesvægt'!A:B,2,0))</f>
        <v/>
      </c>
      <c r="F9" s="5" t="str">
        <f>IF(B9="","",E9*D9)</f>
        <v/>
      </c>
      <c r="G9" s="6"/>
      <c r="H9" s="53" t="s">
        <v>145</v>
      </c>
      <c r="I9" s="54"/>
      <c r="J9" s="54"/>
      <c r="K9" s="54"/>
      <c r="L9" s="54"/>
      <c r="M9" s="55"/>
      <c r="N9" s="42"/>
    </row>
    <row r="10" spans="1:14" x14ac:dyDescent="0.25">
      <c r="A10" s="40"/>
      <c r="B10" s="4"/>
      <c r="C10" s="51" t="str">
        <f>IF(B10="","",3408)</f>
        <v/>
      </c>
      <c r="D10" s="5" t="str">
        <f>IF(B10="","",C10/3408)</f>
        <v/>
      </c>
      <c r="E10" s="5" t="str">
        <f>IF(B10="","",VLOOKUP(B10,'Bilag Uddannelsesvægt'!A:B,2,0))</f>
        <v/>
      </c>
      <c r="F10" s="5" t="str">
        <f>IF(B10="","",E10*D10)</f>
        <v/>
      </c>
      <c r="G10" s="6"/>
      <c r="H10" s="14"/>
      <c r="I10" s="9"/>
      <c r="J10" s="6"/>
      <c r="K10" s="6"/>
      <c r="L10" s="6"/>
      <c r="M10" s="10"/>
      <c r="N10" s="42"/>
    </row>
    <row r="11" spans="1:14" x14ac:dyDescent="0.25">
      <c r="A11" s="40"/>
      <c r="B11" s="4"/>
      <c r="C11" s="51" t="str">
        <f>IF(B11="","",3408)</f>
        <v/>
      </c>
      <c r="D11" s="5" t="str">
        <f>IF(B11="","",C11/3408)</f>
        <v/>
      </c>
      <c r="E11" s="5" t="str">
        <f>IF(B11="","",VLOOKUP(B11,'Bilag Uddannelsesvægt'!A:B,2,0))</f>
        <v/>
      </c>
      <c r="F11" s="5" t="str">
        <f>IF(B11="","",E11*D11)</f>
        <v/>
      </c>
      <c r="G11" s="6"/>
      <c r="H11" s="19" t="s">
        <v>151</v>
      </c>
      <c r="I11" s="20"/>
      <c r="J11" s="21"/>
      <c r="K11" s="21"/>
      <c r="L11" s="21"/>
      <c r="M11" s="22"/>
      <c r="N11" s="42"/>
    </row>
    <row r="12" spans="1:14" x14ac:dyDescent="0.25">
      <c r="A12" s="40"/>
      <c r="B12" s="4"/>
      <c r="C12" s="51" t="str">
        <f t="shared" si="2"/>
        <v/>
      </c>
      <c r="D12" s="5" t="str">
        <f t="shared" si="0"/>
        <v/>
      </c>
      <c r="E12" s="5" t="str">
        <f>IF(B12="","",VLOOKUP(B12,'Bilag Uddannelsesvægt'!A:B,2,0))</f>
        <v/>
      </c>
      <c r="F12" s="5" t="str">
        <f t="shared" si="1"/>
        <v/>
      </c>
      <c r="G12" s="6"/>
      <c r="H12" s="23"/>
      <c r="I12" s="24"/>
      <c r="J12" s="23"/>
      <c r="K12" s="23"/>
      <c r="L12" s="23"/>
      <c r="M12" s="23"/>
      <c r="N12" s="42"/>
    </row>
    <row r="13" spans="1:14" x14ac:dyDescent="0.25">
      <c r="A13" s="40"/>
      <c r="B13" s="4"/>
      <c r="C13" s="51" t="str">
        <f t="shared" si="2"/>
        <v/>
      </c>
      <c r="D13" s="5" t="str">
        <f t="shared" si="0"/>
        <v/>
      </c>
      <c r="E13" s="5" t="str">
        <f>IF(B13="","",VLOOKUP(B13,'Bilag Uddannelsesvægt'!A:B,2,0))</f>
        <v/>
      </c>
      <c r="F13" s="5" t="str">
        <f t="shared" si="1"/>
        <v/>
      </c>
      <c r="G13" s="6"/>
      <c r="H13" s="56" t="s">
        <v>138</v>
      </c>
      <c r="I13" s="56" t="s">
        <v>152</v>
      </c>
      <c r="J13" s="56" t="s">
        <v>148</v>
      </c>
      <c r="K13" s="56" t="s">
        <v>142</v>
      </c>
      <c r="L13" s="56" t="s">
        <v>147</v>
      </c>
      <c r="M13" s="56" t="s">
        <v>132</v>
      </c>
      <c r="N13" s="42"/>
    </row>
    <row r="14" spans="1:14" x14ac:dyDescent="0.25">
      <c r="A14" s="40"/>
      <c r="B14" s="4"/>
      <c r="C14" s="51" t="str">
        <f t="shared" si="2"/>
        <v/>
      </c>
      <c r="D14" s="5" t="str">
        <f t="shared" si="0"/>
        <v/>
      </c>
      <c r="E14" s="5" t="str">
        <f>IF(B14="","",VLOOKUP(B14,'Bilag Uddannelsesvægt'!A:B,2,0))</f>
        <v/>
      </c>
      <c r="F14" s="5" t="str">
        <f t="shared" si="1"/>
        <v/>
      </c>
      <c r="G14" s="6"/>
      <c r="H14" s="57"/>
      <c r="I14" s="57"/>
      <c r="J14" s="57"/>
      <c r="K14" s="57"/>
      <c r="L14" s="57"/>
      <c r="M14" s="57"/>
      <c r="N14" s="42"/>
    </row>
    <row r="15" spans="1:14" ht="15" customHeight="1" x14ac:dyDescent="0.25">
      <c r="A15" s="40"/>
      <c r="B15" s="4"/>
      <c r="C15" s="51" t="str">
        <f t="shared" si="2"/>
        <v/>
      </c>
      <c r="D15" s="5" t="str">
        <f t="shared" si="0"/>
        <v/>
      </c>
      <c r="E15" s="5" t="str">
        <f>IF(B15="","",VLOOKUP(B15,'Bilag Uddannelsesvægt'!A:B,2,0))</f>
        <v/>
      </c>
      <c r="F15" s="5" t="str">
        <f t="shared" si="1"/>
        <v/>
      </c>
      <c r="G15" s="6"/>
      <c r="H15" s="58"/>
      <c r="I15" s="58"/>
      <c r="J15" s="58"/>
      <c r="K15" s="58"/>
      <c r="L15" s="58"/>
      <c r="M15" s="58"/>
      <c r="N15" s="42"/>
    </row>
    <row r="16" spans="1:14" x14ac:dyDescent="0.25">
      <c r="A16" s="40"/>
      <c r="B16" s="4"/>
      <c r="C16" s="51" t="str">
        <f t="shared" si="2"/>
        <v/>
      </c>
      <c r="D16" s="5" t="str">
        <f t="shared" si="0"/>
        <v/>
      </c>
      <c r="E16" s="5" t="str">
        <f>IF(B16="","",VLOOKUP(B16,'Bilag Uddannelsesvægt'!A:B,2,0))</f>
        <v/>
      </c>
      <c r="F16" s="5" t="str">
        <f t="shared" si="1"/>
        <v/>
      </c>
      <c r="G16" s="6"/>
      <c r="H16" s="29"/>
      <c r="I16" s="29"/>
      <c r="J16" s="30" t="str">
        <f t="shared" ref="J16:J43" si="3">IF(I16="","",365)</f>
        <v/>
      </c>
      <c r="K16" s="25" t="str">
        <f t="shared" ref="K16" si="4">IF(I16="","",J16/365)</f>
        <v/>
      </c>
      <c r="L16" s="25" t="str">
        <f>IF(Udregninger!$I16="","",VLOOKUP(Udregninger!$I16,'Bilag Uddannelsesvægt'!A:B,2,0))</f>
        <v/>
      </c>
      <c r="M16" s="26" t="str">
        <f t="shared" ref="M16:M43" si="5">IF(I16="","",L16*K16)</f>
        <v/>
      </c>
      <c r="N16" s="42"/>
    </row>
    <row r="17" spans="1:14" x14ac:dyDescent="0.25">
      <c r="A17" s="40"/>
      <c r="B17" s="4"/>
      <c r="C17" s="51" t="str">
        <f t="shared" si="2"/>
        <v/>
      </c>
      <c r="D17" s="5" t="str">
        <f t="shared" si="0"/>
        <v/>
      </c>
      <c r="E17" s="5" t="str">
        <f>IF(B17="","",VLOOKUP(B17,'Bilag Uddannelsesvægt'!A:B,2,0))</f>
        <v/>
      </c>
      <c r="F17" s="5" t="str">
        <f t="shared" si="1"/>
        <v/>
      </c>
      <c r="G17" s="6"/>
      <c r="H17" s="31"/>
      <c r="I17" s="31"/>
      <c r="J17" s="32" t="str">
        <f t="shared" si="3"/>
        <v/>
      </c>
      <c r="K17" s="27" t="str">
        <f t="shared" ref="K17:K43" si="6">IF(I17="","",J17/365)</f>
        <v/>
      </c>
      <c r="L17" s="27" t="str">
        <f>IF(Udregninger!$I17="","",VLOOKUP(Udregninger!$I17,'Bilag Uddannelsesvægt'!A:B,2,0))</f>
        <v/>
      </c>
      <c r="M17" s="28" t="str">
        <f t="shared" si="5"/>
        <v/>
      </c>
      <c r="N17" s="42"/>
    </row>
    <row r="18" spans="1:14" x14ac:dyDescent="0.25">
      <c r="A18" s="40"/>
      <c r="B18" s="4"/>
      <c r="C18" s="51" t="str">
        <f t="shared" si="2"/>
        <v/>
      </c>
      <c r="D18" s="5" t="str">
        <f t="shared" si="0"/>
        <v/>
      </c>
      <c r="E18" s="5" t="str">
        <f>IF(B18="","",VLOOKUP(B18,'Bilag Uddannelsesvægt'!A:B,2,0))</f>
        <v/>
      </c>
      <c r="F18" s="5" t="str">
        <f t="shared" si="1"/>
        <v/>
      </c>
      <c r="G18" s="6"/>
      <c r="H18" s="29"/>
      <c r="I18" s="29"/>
      <c r="J18" s="33" t="str">
        <f t="shared" si="3"/>
        <v/>
      </c>
      <c r="K18" s="25" t="str">
        <f t="shared" si="6"/>
        <v/>
      </c>
      <c r="L18" s="25" t="str">
        <f>IF(Udregninger!$I18="","",VLOOKUP(Udregninger!$I18,'Bilag Uddannelsesvægt'!A:B,2,0))</f>
        <v/>
      </c>
      <c r="M18" s="26" t="str">
        <f t="shared" si="5"/>
        <v/>
      </c>
      <c r="N18" s="42"/>
    </row>
    <row r="19" spans="1:14" x14ac:dyDescent="0.25">
      <c r="A19" s="40"/>
      <c r="B19" s="4"/>
      <c r="C19" s="51" t="str">
        <f t="shared" si="2"/>
        <v/>
      </c>
      <c r="D19" s="5" t="str">
        <f t="shared" si="0"/>
        <v/>
      </c>
      <c r="E19" s="5" t="str">
        <f>IF(B19="","",VLOOKUP(B19,'Bilag Uddannelsesvægt'!A:B,2,0))</f>
        <v/>
      </c>
      <c r="F19" s="5" t="str">
        <f t="shared" si="1"/>
        <v/>
      </c>
      <c r="G19" s="6"/>
      <c r="H19" s="31"/>
      <c r="I19" s="31"/>
      <c r="J19" s="32" t="str">
        <f t="shared" si="3"/>
        <v/>
      </c>
      <c r="K19" s="27" t="str">
        <f t="shared" si="6"/>
        <v/>
      </c>
      <c r="L19" s="27" t="str">
        <f>IF(Udregninger!$I19="","",VLOOKUP(Udregninger!$I19,'Bilag Uddannelsesvægt'!A:B,2,0))</f>
        <v/>
      </c>
      <c r="M19" s="28" t="str">
        <f t="shared" si="5"/>
        <v/>
      </c>
      <c r="N19" s="42"/>
    </row>
    <row r="20" spans="1:14" x14ac:dyDescent="0.25">
      <c r="A20" s="40"/>
      <c r="B20" s="4"/>
      <c r="C20" s="51" t="str">
        <f t="shared" si="2"/>
        <v/>
      </c>
      <c r="D20" s="5" t="str">
        <f t="shared" si="0"/>
        <v/>
      </c>
      <c r="E20" s="5" t="str">
        <f>IF(B20="","",VLOOKUP(B20,'Bilag Uddannelsesvægt'!A:B,2,0))</f>
        <v/>
      </c>
      <c r="F20" s="5" t="str">
        <f t="shared" si="1"/>
        <v/>
      </c>
      <c r="G20" s="6"/>
      <c r="H20" s="29"/>
      <c r="I20" s="29"/>
      <c r="J20" s="33" t="str">
        <f t="shared" si="3"/>
        <v/>
      </c>
      <c r="K20" s="25" t="str">
        <f t="shared" si="6"/>
        <v/>
      </c>
      <c r="L20" s="25" t="str">
        <f>IF(Udregninger!$I20="","",VLOOKUP(Udregninger!$I20,'Bilag Uddannelsesvægt'!A:B,2,0))</f>
        <v/>
      </c>
      <c r="M20" s="26" t="str">
        <f t="shared" si="5"/>
        <v/>
      </c>
      <c r="N20" s="42"/>
    </row>
    <row r="21" spans="1:14" ht="15" customHeight="1" x14ac:dyDescent="0.25">
      <c r="A21" s="40"/>
      <c r="B21" s="4"/>
      <c r="C21" s="51" t="str">
        <f t="shared" si="2"/>
        <v/>
      </c>
      <c r="D21" s="5" t="str">
        <f t="shared" si="0"/>
        <v/>
      </c>
      <c r="E21" s="5" t="str">
        <f>IF(B21="","",VLOOKUP(B21,'Bilag Uddannelsesvægt'!A:B,2,0))</f>
        <v/>
      </c>
      <c r="F21" s="5" t="str">
        <f t="shared" si="1"/>
        <v/>
      </c>
      <c r="G21" s="6"/>
      <c r="H21" s="31"/>
      <c r="I21" s="31"/>
      <c r="J21" s="32" t="str">
        <f t="shared" si="3"/>
        <v/>
      </c>
      <c r="K21" s="27" t="str">
        <f t="shared" si="6"/>
        <v/>
      </c>
      <c r="L21" s="27" t="str">
        <f>IF(Udregninger!$I21="","",VLOOKUP(Udregninger!$I21,'Bilag Uddannelsesvægt'!A:B,2,0))</f>
        <v/>
      </c>
      <c r="M21" s="28" t="str">
        <f t="shared" si="5"/>
        <v/>
      </c>
      <c r="N21" s="42"/>
    </row>
    <row r="22" spans="1:14" x14ac:dyDescent="0.25">
      <c r="A22" s="40"/>
      <c r="B22" s="4"/>
      <c r="C22" s="51" t="str">
        <f t="shared" ref="C22" si="7">IF(B22="","",3408)</f>
        <v/>
      </c>
      <c r="D22" s="5" t="str">
        <f t="shared" ref="D22" si="8">IF(B22="","",C22/3408)</f>
        <v/>
      </c>
      <c r="E22" s="5" t="str">
        <f>IF(B22="","",VLOOKUP(B22,'Bilag Uddannelsesvægt'!A:B,2,0))</f>
        <v/>
      </c>
      <c r="F22" s="5" t="str">
        <f t="shared" ref="F22" si="9">IF(B22="","",E22*D22)</f>
        <v/>
      </c>
      <c r="G22" s="6"/>
      <c r="H22" s="29"/>
      <c r="I22" s="29"/>
      <c r="J22" s="33" t="str">
        <f t="shared" si="3"/>
        <v/>
      </c>
      <c r="K22" s="25" t="str">
        <f t="shared" si="6"/>
        <v/>
      </c>
      <c r="L22" s="25" t="str">
        <f>IF(Udregninger!$I22="","",VLOOKUP(Udregninger!$I22,'Bilag Uddannelsesvægt'!A:B,2,0))</f>
        <v/>
      </c>
      <c r="M22" s="26" t="str">
        <f t="shared" si="5"/>
        <v/>
      </c>
      <c r="N22" s="42"/>
    </row>
    <row r="23" spans="1:14" x14ac:dyDescent="0.25">
      <c r="A23" s="40"/>
      <c r="B23" s="4"/>
      <c r="C23" s="51" t="str">
        <f t="shared" si="2"/>
        <v/>
      </c>
      <c r="D23" s="5" t="str">
        <f t="shared" si="0"/>
        <v/>
      </c>
      <c r="E23" s="5" t="str">
        <f>IF(B23="","",VLOOKUP(B23,'Bilag Uddannelsesvægt'!A:B,2,0))</f>
        <v/>
      </c>
      <c r="F23" s="5" t="str">
        <f t="shared" si="1"/>
        <v/>
      </c>
      <c r="G23" s="6"/>
      <c r="H23" s="31"/>
      <c r="I23" s="31"/>
      <c r="J23" s="32" t="str">
        <f t="shared" si="3"/>
        <v/>
      </c>
      <c r="K23" s="27" t="str">
        <f t="shared" si="6"/>
        <v/>
      </c>
      <c r="L23" s="27" t="str">
        <f>IF(Udregninger!$I23="","",VLOOKUP(Udregninger!$I23,'Bilag Uddannelsesvægt'!A:B,2,0))</f>
        <v/>
      </c>
      <c r="M23" s="28" t="str">
        <f t="shared" si="5"/>
        <v/>
      </c>
      <c r="N23" s="42"/>
    </row>
    <row r="24" spans="1:14" x14ac:dyDescent="0.25">
      <c r="A24" s="40"/>
      <c r="B24" s="4"/>
      <c r="C24" s="51" t="str">
        <f t="shared" si="2"/>
        <v/>
      </c>
      <c r="D24" s="5" t="str">
        <f t="shared" si="0"/>
        <v/>
      </c>
      <c r="E24" s="5" t="str">
        <f>IF(B24="","",VLOOKUP(B24,'Bilag Uddannelsesvægt'!A:B,2,0))</f>
        <v/>
      </c>
      <c r="F24" s="5" t="str">
        <f t="shared" si="1"/>
        <v/>
      </c>
      <c r="G24" s="6"/>
      <c r="H24" s="29"/>
      <c r="I24" s="29"/>
      <c r="J24" s="33" t="str">
        <f t="shared" si="3"/>
        <v/>
      </c>
      <c r="K24" s="25" t="str">
        <f t="shared" si="6"/>
        <v/>
      </c>
      <c r="L24" s="25" t="str">
        <f>IF(Udregninger!$I24="","",VLOOKUP(Udregninger!$I24,'Bilag Uddannelsesvægt'!A:B,2,0))</f>
        <v/>
      </c>
      <c r="M24" s="26" t="str">
        <f t="shared" si="5"/>
        <v/>
      </c>
      <c r="N24" s="42"/>
    </row>
    <row r="25" spans="1:14" x14ac:dyDescent="0.25">
      <c r="A25" s="40"/>
      <c r="B25" s="4"/>
      <c r="C25" s="51" t="str">
        <f t="shared" si="2"/>
        <v/>
      </c>
      <c r="D25" s="5" t="str">
        <f t="shared" si="0"/>
        <v/>
      </c>
      <c r="E25" s="5" t="str">
        <f>IF(B25="","",VLOOKUP(B25,'Bilag Uddannelsesvægt'!A:B,2,0))</f>
        <v/>
      </c>
      <c r="F25" s="5" t="str">
        <f t="shared" si="1"/>
        <v/>
      </c>
      <c r="G25" s="6"/>
      <c r="H25" s="31"/>
      <c r="I25" s="31"/>
      <c r="J25" s="32" t="str">
        <f t="shared" si="3"/>
        <v/>
      </c>
      <c r="K25" s="27" t="str">
        <f t="shared" si="6"/>
        <v/>
      </c>
      <c r="L25" s="27" t="str">
        <f>IF(Udregninger!$I25="","",VLOOKUP(Udregninger!$I25,'Bilag Uddannelsesvægt'!A:B,2,0))</f>
        <v/>
      </c>
      <c r="M25" s="28" t="str">
        <f t="shared" si="5"/>
        <v/>
      </c>
      <c r="N25" s="42"/>
    </row>
    <row r="26" spans="1:14" x14ac:dyDescent="0.25">
      <c r="A26" s="40"/>
      <c r="B26" s="4"/>
      <c r="C26" s="51" t="str">
        <f t="shared" si="2"/>
        <v/>
      </c>
      <c r="D26" s="5" t="str">
        <f t="shared" si="0"/>
        <v/>
      </c>
      <c r="E26" s="5" t="str">
        <f>IF(B26="","",VLOOKUP(B26,'Bilag Uddannelsesvægt'!A:B,2,0))</f>
        <v/>
      </c>
      <c r="F26" s="5" t="str">
        <f t="shared" si="1"/>
        <v/>
      </c>
      <c r="G26" s="6"/>
      <c r="H26" s="29"/>
      <c r="I26" s="29"/>
      <c r="J26" s="33" t="str">
        <f t="shared" si="3"/>
        <v/>
      </c>
      <c r="K26" s="25" t="str">
        <f t="shared" si="6"/>
        <v/>
      </c>
      <c r="L26" s="25" t="str">
        <f>IF(Udregninger!$I26="","",VLOOKUP(Udregninger!$I26,'Bilag Uddannelsesvægt'!A:B,2,0))</f>
        <v/>
      </c>
      <c r="M26" s="26" t="str">
        <f t="shared" si="5"/>
        <v/>
      </c>
      <c r="N26" s="42"/>
    </row>
    <row r="27" spans="1:14" x14ac:dyDescent="0.25">
      <c r="A27" s="40"/>
      <c r="B27" s="4"/>
      <c r="C27" s="51" t="str">
        <f t="shared" si="2"/>
        <v/>
      </c>
      <c r="D27" s="5" t="str">
        <f t="shared" si="0"/>
        <v/>
      </c>
      <c r="E27" s="5" t="str">
        <f>IF(B27="","",VLOOKUP(B27,'Bilag Uddannelsesvægt'!A:B,2,0))</f>
        <v/>
      </c>
      <c r="F27" s="5" t="str">
        <f t="shared" si="1"/>
        <v/>
      </c>
      <c r="G27" s="6"/>
      <c r="H27" s="31"/>
      <c r="I27" s="31"/>
      <c r="J27" s="32" t="str">
        <f t="shared" si="3"/>
        <v/>
      </c>
      <c r="K27" s="27" t="str">
        <f t="shared" si="6"/>
        <v/>
      </c>
      <c r="L27" s="27" t="str">
        <f>IF(Udregninger!$I27="","",VLOOKUP(Udregninger!$I27,'Bilag Uddannelsesvægt'!A:B,2,0))</f>
        <v/>
      </c>
      <c r="M27" s="28" t="str">
        <f t="shared" si="5"/>
        <v/>
      </c>
      <c r="N27" s="42"/>
    </row>
    <row r="28" spans="1:14" x14ac:dyDescent="0.25">
      <c r="A28" s="40"/>
      <c r="B28" s="4"/>
      <c r="C28" s="51" t="str">
        <f t="shared" si="2"/>
        <v/>
      </c>
      <c r="D28" s="5" t="str">
        <f t="shared" si="0"/>
        <v/>
      </c>
      <c r="E28" s="5" t="str">
        <f>IF(B28="","",VLOOKUP(B28,'Bilag Uddannelsesvægt'!A:B,2,0))</f>
        <v/>
      </c>
      <c r="F28" s="5" t="str">
        <f t="shared" si="1"/>
        <v/>
      </c>
      <c r="G28" s="6"/>
      <c r="H28" s="29"/>
      <c r="I28" s="29"/>
      <c r="J28" s="33" t="str">
        <f t="shared" si="3"/>
        <v/>
      </c>
      <c r="K28" s="25" t="str">
        <f t="shared" si="6"/>
        <v/>
      </c>
      <c r="L28" s="25" t="str">
        <f>IF(Udregninger!$I28="","",VLOOKUP(Udregninger!$I28,'Bilag Uddannelsesvægt'!A:B,2,0))</f>
        <v/>
      </c>
      <c r="M28" s="26" t="str">
        <f t="shared" si="5"/>
        <v/>
      </c>
      <c r="N28" s="42"/>
    </row>
    <row r="29" spans="1:14" x14ac:dyDescent="0.25">
      <c r="A29" s="40"/>
      <c r="B29" s="4"/>
      <c r="C29" s="51" t="str">
        <f t="shared" si="2"/>
        <v/>
      </c>
      <c r="D29" s="5" t="str">
        <f t="shared" si="0"/>
        <v/>
      </c>
      <c r="E29" s="5" t="str">
        <f>IF(B29="","",VLOOKUP(B29,'Bilag Uddannelsesvægt'!A:B,2,0))</f>
        <v/>
      </c>
      <c r="F29" s="5" t="str">
        <f t="shared" si="1"/>
        <v/>
      </c>
      <c r="G29" s="6"/>
      <c r="H29" s="31"/>
      <c r="I29" s="31"/>
      <c r="J29" s="32" t="str">
        <f t="shared" si="3"/>
        <v/>
      </c>
      <c r="K29" s="27" t="str">
        <f t="shared" si="6"/>
        <v/>
      </c>
      <c r="L29" s="27" t="str">
        <f>IF(Udregninger!$I29="","",VLOOKUP(Udregninger!$I29,'Bilag Uddannelsesvægt'!A:B,2,0))</f>
        <v/>
      </c>
      <c r="M29" s="28" t="str">
        <f t="shared" si="5"/>
        <v/>
      </c>
      <c r="N29" s="42"/>
    </row>
    <row r="30" spans="1:14" x14ac:dyDescent="0.25">
      <c r="A30" s="40"/>
      <c r="B30" s="4"/>
      <c r="C30" s="51" t="str">
        <f t="shared" si="2"/>
        <v/>
      </c>
      <c r="D30" s="5" t="str">
        <f t="shared" si="0"/>
        <v/>
      </c>
      <c r="E30" s="5" t="str">
        <f>IF(B30="","",VLOOKUP(B30,'Bilag Uddannelsesvægt'!A:B,2,0))</f>
        <v/>
      </c>
      <c r="F30" s="5" t="str">
        <f t="shared" si="1"/>
        <v/>
      </c>
      <c r="G30" s="6"/>
      <c r="H30" s="31"/>
      <c r="I30" s="31"/>
      <c r="J30" s="32" t="str">
        <f>IF(I30="","",365)</f>
        <v/>
      </c>
      <c r="K30" s="27" t="str">
        <f>IF(I30="","",J30/365)</f>
        <v/>
      </c>
      <c r="L30" s="27" t="str">
        <f>IF(Udregninger!$I30="","",VLOOKUP(Udregninger!$I30,'Bilag Uddannelsesvægt'!A:B,2,0))</f>
        <v/>
      </c>
      <c r="M30" s="28" t="str">
        <f>IF(I30="","",L30*K30)</f>
        <v/>
      </c>
      <c r="N30" s="42"/>
    </row>
    <row r="31" spans="1:14" x14ac:dyDescent="0.25">
      <c r="A31" s="40"/>
      <c r="B31" s="4"/>
      <c r="C31" s="51" t="str">
        <f t="shared" si="2"/>
        <v/>
      </c>
      <c r="D31" s="5" t="str">
        <f t="shared" si="0"/>
        <v/>
      </c>
      <c r="E31" s="5" t="str">
        <f>IF(B31="","",VLOOKUP(B31,'Bilag Uddannelsesvægt'!A:B,2,0))</f>
        <v/>
      </c>
      <c r="F31" s="5" t="str">
        <f t="shared" si="1"/>
        <v/>
      </c>
      <c r="G31" s="6"/>
      <c r="H31" s="31"/>
      <c r="I31" s="31"/>
      <c r="J31" s="32" t="str">
        <f t="shared" ref="J31:J35" si="10">IF(I31="","",365)</f>
        <v/>
      </c>
      <c r="K31" s="27" t="str">
        <f t="shared" ref="K31:K35" si="11">IF(I31="","",J31/365)</f>
        <v/>
      </c>
      <c r="L31" s="27" t="str">
        <f>IF(Udregninger!$I31="","",VLOOKUP(Udregninger!$I31,'Bilag Uddannelsesvægt'!A:B,2,0))</f>
        <v/>
      </c>
      <c r="M31" s="28" t="str">
        <f t="shared" ref="M31:M35" si="12">IF(I31="","",L31*K31)</f>
        <v/>
      </c>
      <c r="N31" s="42"/>
    </row>
    <row r="32" spans="1:14" x14ac:dyDescent="0.25">
      <c r="A32" s="40"/>
      <c r="B32" s="4"/>
      <c r="C32" s="51" t="str">
        <f t="shared" si="2"/>
        <v/>
      </c>
      <c r="D32" s="5" t="str">
        <f t="shared" si="0"/>
        <v/>
      </c>
      <c r="E32" s="5" t="str">
        <f>IF(B32="","",VLOOKUP(B32,'Bilag Uddannelsesvægt'!A:B,2,0))</f>
        <v/>
      </c>
      <c r="F32" s="5" t="str">
        <f t="shared" si="1"/>
        <v/>
      </c>
      <c r="G32" s="6"/>
      <c r="H32" s="31"/>
      <c r="I32" s="31"/>
      <c r="J32" s="32" t="str">
        <f>IF(I32="","",365)</f>
        <v/>
      </c>
      <c r="K32" s="27" t="str">
        <f>IF(I32="","",J32/365)</f>
        <v/>
      </c>
      <c r="L32" s="27" t="str">
        <f>IF(Udregninger!$I32="","",VLOOKUP(Udregninger!$I32,'Bilag Uddannelsesvægt'!A:B,2,0))</f>
        <v/>
      </c>
      <c r="M32" s="28" t="str">
        <f>IF(I32="","",L32*K32)</f>
        <v/>
      </c>
      <c r="N32" s="42"/>
    </row>
    <row r="33" spans="1:14" x14ac:dyDescent="0.25">
      <c r="A33" s="40"/>
      <c r="B33" s="4"/>
      <c r="C33" s="51" t="str">
        <f t="shared" si="2"/>
        <v/>
      </c>
      <c r="D33" s="5" t="str">
        <f t="shared" si="0"/>
        <v/>
      </c>
      <c r="E33" s="5" t="str">
        <f>IF(B33="","",VLOOKUP(B33,'Bilag Uddannelsesvægt'!A:B,2,0))</f>
        <v/>
      </c>
      <c r="F33" s="5" t="str">
        <f t="shared" si="1"/>
        <v/>
      </c>
      <c r="G33" s="6"/>
      <c r="H33" s="31"/>
      <c r="I33" s="31"/>
      <c r="J33" s="32" t="str">
        <f t="shared" ref="J33" si="13">IF(I33="","",365)</f>
        <v/>
      </c>
      <c r="K33" s="27" t="str">
        <f t="shared" ref="K33" si="14">IF(I33="","",J33/365)</f>
        <v/>
      </c>
      <c r="L33" s="27" t="str">
        <f>IF(Udregninger!$I33="","",VLOOKUP(Udregninger!$I33,'Bilag Uddannelsesvægt'!A:B,2,0))</f>
        <v/>
      </c>
      <c r="M33" s="28" t="str">
        <f t="shared" ref="M33" si="15">IF(I33="","",L33*K33)</f>
        <v/>
      </c>
      <c r="N33" s="42"/>
    </row>
    <row r="34" spans="1:14" x14ac:dyDescent="0.25">
      <c r="A34" s="40"/>
      <c r="B34" s="4"/>
      <c r="C34" s="51" t="str">
        <f t="shared" si="2"/>
        <v/>
      </c>
      <c r="D34" s="5" t="str">
        <f t="shared" si="0"/>
        <v/>
      </c>
      <c r="E34" s="5" t="str">
        <f>IF(B34="","",VLOOKUP(B34,'Bilag Uddannelsesvægt'!A:B,2,0))</f>
        <v/>
      </c>
      <c r="F34" s="5" t="str">
        <f t="shared" si="1"/>
        <v/>
      </c>
      <c r="G34" s="6"/>
      <c r="H34" s="31"/>
      <c r="I34" s="31"/>
      <c r="J34" s="32" t="str">
        <f t="shared" si="10"/>
        <v/>
      </c>
      <c r="K34" s="27" t="str">
        <f t="shared" si="11"/>
        <v/>
      </c>
      <c r="L34" s="27" t="str">
        <f>IF(Udregninger!$I34="","",VLOOKUP(Udregninger!$I34,'Bilag Uddannelsesvægt'!A:B,2,0))</f>
        <v/>
      </c>
      <c r="M34" s="28" t="str">
        <f t="shared" si="12"/>
        <v/>
      </c>
      <c r="N34" s="42"/>
    </row>
    <row r="35" spans="1:14" x14ac:dyDescent="0.25">
      <c r="A35" s="40"/>
      <c r="B35" s="4"/>
      <c r="C35" s="51" t="str">
        <f t="shared" si="2"/>
        <v/>
      </c>
      <c r="D35" s="5" t="str">
        <f t="shared" si="0"/>
        <v/>
      </c>
      <c r="E35" s="5" t="str">
        <f>IF(B35="","",VLOOKUP(B35,'Bilag Uddannelsesvægt'!A:B,2,0))</f>
        <v/>
      </c>
      <c r="F35" s="5" t="str">
        <f t="shared" si="1"/>
        <v/>
      </c>
      <c r="G35" s="6"/>
      <c r="H35" s="31"/>
      <c r="I35" s="31"/>
      <c r="J35" s="32" t="str">
        <f t="shared" si="10"/>
        <v/>
      </c>
      <c r="K35" s="27" t="str">
        <f t="shared" si="11"/>
        <v/>
      </c>
      <c r="L35" s="27" t="str">
        <f>IF(Udregninger!$I35="","",VLOOKUP(Udregninger!$I35,'Bilag Uddannelsesvægt'!A:B,2,0))</f>
        <v/>
      </c>
      <c r="M35" s="28" t="str">
        <f t="shared" si="12"/>
        <v/>
      </c>
      <c r="N35" s="42"/>
    </row>
    <row r="36" spans="1:14" x14ac:dyDescent="0.25">
      <c r="A36" s="40"/>
      <c r="B36" s="4"/>
      <c r="C36" s="51" t="str">
        <f t="shared" si="2"/>
        <v/>
      </c>
      <c r="D36" s="5" t="str">
        <f t="shared" si="0"/>
        <v/>
      </c>
      <c r="E36" s="5" t="str">
        <f>IF(B36="","",VLOOKUP(B36,'Bilag Uddannelsesvægt'!A:B,2,0))</f>
        <v/>
      </c>
      <c r="F36" s="5" t="str">
        <f t="shared" si="1"/>
        <v/>
      </c>
      <c r="G36" s="6"/>
      <c r="H36" s="29"/>
      <c r="I36" s="29"/>
      <c r="J36" s="33" t="str">
        <f t="shared" si="3"/>
        <v/>
      </c>
      <c r="K36" s="25" t="str">
        <f t="shared" si="6"/>
        <v/>
      </c>
      <c r="L36" s="25" t="str">
        <f>IF(Udregninger!$I36="","",VLOOKUP(Udregninger!$I36,'Bilag Uddannelsesvægt'!A:B,2,0))</f>
        <v/>
      </c>
      <c r="M36" s="26" t="str">
        <f t="shared" si="5"/>
        <v/>
      </c>
      <c r="N36" s="42"/>
    </row>
    <row r="37" spans="1:14" x14ac:dyDescent="0.25">
      <c r="A37" s="40"/>
      <c r="B37" s="4"/>
      <c r="C37" s="51" t="str">
        <f t="shared" si="2"/>
        <v/>
      </c>
      <c r="D37" s="5" t="str">
        <f t="shared" si="0"/>
        <v/>
      </c>
      <c r="E37" s="5" t="str">
        <f>IF(B37="","",VLOOKUP(B37,'Bilag Uddannelsesvægt'!A:B,2,0))</f>
        <v/>
      </c>
      <c r="F37" s="5" t="str">
        <f t="shared" si="1"/>
        <v/>
      </c>
      <c r="G37" s="6"/>
      <c r="H37" s="31"/>
      <c r="I37" s="31"/>
      <c r="J37" s="32" t="str">
        <f t="shared" si="3"/>
        <v/>
      </c>
      <c r="K37" s="27" t="str">
        <f t="shared" si="6"/>
        <v/>
      </c>
      <c r="L37" s="27" t="str">
        <f>IF(Udregninger!$I37="","",VLOOKUP(Udregninger!$I37,'Bilag Uddannelsesvægt'!A:B,2,0))</f>
        <v/>
      </c>
      <c r="M37" s="28" t="str">
        <f t="shared" si="5"/>
        <v/>
      </c>
      <c r="N37" s="42"/>
    </row>
    <row r="38" spans="1:14" x14ac:dyDescent="0.25">
      <c r="A38" s="40"/>
      <c r="B38" s="4"/>
      <c r="C38" s="51" t="str">
        <f t="shared" si="2"/>
        <v/>
      </c>
      <c r="D38" s="5" t="str">
        <f t="shared" si="0"/>
        <v/>
      </c>
      <c r="E38" s="5" t="str">
        <f>IF(B38="","",VLOOKUP(B38,'Bilag Uddannelsesvægt'!A:B,2,0))</f>
        <v/>
      </c>
      <c r="F38" s="5" t="str">
        <f t="shared" si="1"/>
        <v/>
      </c>
      <c r="G38" s="6"/>
      <c r="H38" s="29"/>
      <c r="I38" s="29"/>
      <c r="J38" s="33" t="str">
        <f t="shared" si="3"/>
        <v/>
      </c>
      <c r="K38" s="25" t="str">
        <f t="shared" si="6"/>
        <v/>
      </c>
      <c r="L38" s="25" t="str">
        <f>IF(Udregninger!$I38="","",VLOOKUP(Udregninger!$I38,'Bilag Uddannelsesvægt'!A:B,2,0))</f>
        <v/>
      </c>
      <c r="M38" s="26" t="str">
        <f t="shared" si="5"/>
        <v/>
      </c>
      <c r="N38" s="42"/>
    </row>
    <row r="39" spans="1:14" x14ac:dyDescent="0.25">
      <c r="A39" s="40"/>
      <c r="B39" s="4"/>
      <c r="C39" s="51" t="str">
        <f t="shared" si="2"/>
        <v/>
      </c>
      <c r="D39" s="5" t="str">
        <f t="shared" si="0"/>
        <v/>
      </c>
      <c r="E39" s="5" t="str">
        <f>IF(B39="","",VLOOKUP(B39,'Bilag Uddannelsesvægt'!A:B,2,0))</f>
        <v/>
      </c>
      <c r="F39" s="5" t="str">
        <f t="shared" si="1"/>
        <v/>
      </c>
      <c r="G39" s="6"/>
      <c r="H39" s="31"/>
      <c r="I39" s="31"/>
      <c r="J39" s="32" t="str">
        <f t="shared" si="3"/>
        <v/>
      </c>
      <c r="K39" s="27" t="str">
        <f t="shared" si="6"/>
        <v/>
      </c>
      <c r="L39" s="27" t="str">
        <f>IF(Udregninger!$I39="","",VLOOKUP(Udregninger!$I39,'Bilag Uddannelsesvægt'!A:B,2,0))</f>
        <v/>
      </c>
      <c r="M39" s="28" t="str">
        <f t="shared" si="5"/>
        <v/>
      </c>
      <c r="N39" s="42"/>
    </row>
    <row r="40" spans="1:14" x14ac:dyDescent="0.25">
      <c r="A40" s="40"/>
      <c r="B40" s="4"/>
      <c r="C40" s="51" t="str">
        <f t="shared" si="2"/>
        <v/>
      </c>
      <c r="D40" s="5" t="str">
        <f t="shared" si="0"/>
        <v/>
      </c>
      <c r="E40" s="5" t="str">
        <f>IF(B40="","",VLOOKUP(B40,'Bilag Uddannelsesvægt'!A:B,2,0))</f>
        <v/>
      </c>
      <c r="F40" s="5" t="str">
        <f t="shared" si="1"/>
        <v/>
      </c>
      <c r="G40" s="6"/>
      <c r="H40" s="29"/>
      <c r="I40" s="29"/>
      <c r="J40" s="33" t="str">
        <f t="shared" si="3"/>
        <v/>
      </c>
      <c r="K40" s="25" t="str">
        <f t="shared" si="6"/>
        <v/>
      </c>
      <c r="L40" s="25" t="str">
        <f>IF(Udregninger!$I40="","",VLOOKUP(Udregninger!$I40,'Bilag Uddannelsesvægt'!A:B,2,0))</f>
        <v/>
      </c>
      <c r="M40" s="26" t="str">
        <f t="shared" si="5"/>
        <v/>
      </c>
      <c r="N40" s="42"/>
    </row>
    <row r="41" spans="1:14" x14ac:dyDescent="0.25">
      <c r="A41" s="40"/>
      <c r="B41" s="4"/>
      <c r="C41" s="51" t="str">
        <f t="shared" si="2"/>
        <v/>
      </c>
      <c r="D41" s="5" t="str">
        <f t="shared" ref="D41:D42" si="16">IF(B41="","",C41/3408)</f>
        <v/>
      </c>
      <c r="E41" s="5" t="str">
        <f>IF(B41="","",VLOOKUP(B41,'Bilag Uddannelsesvægt'!A:B,2,0))</f>
        <v/>
      </c>
      <c r="F41" s="5" t="str">
        <f t="shared" ref="F41:F42" si="17">IF(B41="","",E41*D41)</f>
        <v/>
      </c>
      <c r="G41" s="6"/>
      <c r="H41" s="31"/>
      <c r="I41" s="31"/>
      <c r="J41" s="32" t="str">
        <f t="shared" si="3"/>
        <v/>
      </c>
      <c r="K41" s="27" t="str">
        <f t="shared" si="6"/>
        <v/>
      </c>
      <c r="L41" s="27" t="str">
        <f>IF(Udregninger!$I41="","",VLOOKUP(Udregninger!$I41,'Bilag Uddannelsesvægt'!A:B,2,0))</f>
        <v/>
      </c>
      <c r="M41" s="28" t="str">
        <f t="shared" si="5"/>
        <v/>
      </c>
      <c r="N41" s="42"/>
    </row>
    <row r="42" spans="1:14" x14ac:dyDescent="0.25">
      <c r="A42" s="40"/>
      <c r="B42" s="4"/>
      <c r="C42" s="51" t="str">
        <f t="shared" si="2"/>
        <v/>
      </c>
      <c r="D42" s="5" t="str">
        <f t="shared" si="16"/>
        <v/>
      </c>
      <c r="E42" s="5" t="str">
        <f>IF(B42="","",VLOOKUP(B42,'Bilag Uddannelsesvægt'!A:B,2,0))</f>
        <v/>
      </c>
      <c r="F42" s="5" t="str">
        <f t="shared" si="17"/>
        <v/>
      </c>
      <c r="G42" s="6"/>
      <c r="H42" s="29"/>
      <c r="I42" s="29"/>
      <c r="J42" s="33" t="str">
        <f t="shared" si="3"/>
        <v/>
      </c>
      <c r="K42" s="25" t="str">
        <f t="shared" si="6"/>
        <v/>
      </c>
      <c r="L42" s="25" t="str">
        <f>IF(Udregninger!$I42="","",VLOOKUP(Udregninger!$I42,'Bilag Uddannelsesvægt'!A:B,2,0))</f>
        <v/>
      </c>
      <c r="M42" s="26" t="str">
        <f t="shared" si="5"/>
        <v/>
      </c>
      <c r="N42" s="42"/>
    </row>
    <row r="43" spans="1:14" x14ac:dyDescent="0.25">
      <c r="A43" s="40"/>
      <c r="B43" s="4"/>
      <c r="C43" s="51" t="str">
        <f>IF(B43="","",3408)</f>
        <v/>
      </c>
      <c r="D43" s="5" t="str">
        <f>IF(B43="","",C43/3408)</f>
        <v/>
      </c>
      <c r="E43" s="5" t="str">
        <f>IF(B43="","",VLOOKUP(B43,'Bilag Uddannelsesvægt'!A:B,2,0))</f>
        <v/>
      </c>
      <c r="F43" s="5" t="str">
        <f>IF(B43="","",E43*D43)</f>
        <v/>
      </c>
      <c r="G43" s="6"/>
      <c r="H43" s="29"/>
      <c r="I43" s="29"/>
      <c r="J43" s="33" t="str">
        <f t="shared" si="3"/>
        <v/>
      </c>
      <c r="K43" s="25" t="str">
        <f t="shared" si="6"/>
        <v/>
      </c>
      <c r="L43" s="25" t="str">
        <f>IF(Udregninger!$I43="","",VLOOKUP(Udregninger!$I43,'Bilag Uddannelsesvægt'!A:B,2,0))</f>
        <v/>
      </c>
      <c r="M43" s="26" t="str">
        <f t="shared" si="5"/>
        <v/>
      </c>
      <c r="N43" s="42"/>
    </row>
    <row r="44" spans="1:14" x14ac:dyDescent="0.25">
      <c r="A44" s="40"/>
      <c r="B44" s="4"/>
      <c r="C44" s="51" t="str">
        <f>IF(B44="","",3408)</f>
        <v/>
      </c>
      <c r="D44" s="5" t="str">
        <f>IF(B44="","",C44/3408)</f>
        <v/>
      </c>
      <c r="E44" s="5" t="str">
        <f>IF(B44="","",VLOOKUP(B44,'Bilag Uddannelsesvægt'!A:B,2,0))</f>
        <v/>
      </c>
      <c r="F44" s="5" t="str">
        <f>IF(B44="","",E44*D44)</f>
        <v/>
      </c>
      <c r="G44" s="6"/>
      <c r="H44" s="29"/>
      <c r="I44" s="29"/>
      <c r="J44" s="33" t="str">
        <f t="shared" ref="J44:J45" si="18">IF(I44="","",365)</f>
        <v/>
      </c>
      <c r="K44" s="25" t="str">
        <f t="shared" ref="K44:K45" si="19">IF(I44="","",J44/365)</f>
        <v/>
      </c>
      <c r="L44" s="25" t="str">
        <f>IF(Udregninger!$I44="","",VLOOKUP(Udregninger!$I44,'Bilag Uddannelsesvægt'!A:B,2,0))</f>
        <v/>
      </c>
      <c r="M44" s="26" t="str">
        <f t="shared" ref="M44:M45" si="20">IF(I44="","",L44*K44)</f>
        <v/>
      </c>
      <c r="N44" s="42"/>
    </row>
    <row r="45" spans="1:14" ht="15.75" thickBot="1" x14ac:dyDescent="0.3">
      <c r="A45" s="43"/>
      <c r="B45" s="44"/>
      <c r="C45" s="52" t="str">
        <f>IF(B45="","",3408)</f>
        <v/>
      </c>
      <c r="D45" s="45" t="str">
        <f>IF(B45="","",C45/3408)</f>
        <v/>
      </c>
      <c r="E45" s="45" t="str">
        <f>IF(B45="","",VLOOKUP(B45,'Bilag Uddannelsesvægt'!A:B,2,0))</f>
        <v/>
      </c>
      <c r="F45" s="45" t="str">
        <f>IF(B45="","",E45*D45)</f>
        <v/>
      </c>
      <c r="G45" s="46"/>
      <c r="H45" s="47"/>
      <c r="I45" s="47"/>
      <c r="J45" s="48" t="str">
        <f t="shared" si="18"/>
        <v/>
      </c>
      <c r="K45" s="49" t="str">
        <f t="shared" si="19"/>
        <v/>
      </c>
      <c r="L45" s="49" t="str">
        <f>IF(Udregninger!$I45="","",VLOOKUP(Udregninger!$I45,'Bilag Uddannelsesvægt'!A:B,2,0))</f>
        <v/>
      </c>
      <c r="M45" s="45" t="str">
        <f t="shared" si="20"/>
        <v/>
      </c>
      <c r="N45" s="50"/>
    </row>
    <row r="46" spans="1:14" x14ac:dyDescent="0.25">
      <c r="A46" s="6"/>
      <c r="B46" s="6"/>
      <c r="C46" s="6"/>
      <c r="D46" s="6"/>
      <c r="E46" s="6" t="str">
        <f>IF(B46="","",VLOOKUP(B46,'Bilag Uddannelsesvægt'!A:B,2,0))</f>
        <v/>
      </c>
      <c r="F46" s="6"/>
    </row>
    <row r="47" spans="1:14" x14ac:dyDescent="0.25">
      <c r="A47" s="6"/>
      <c r="B47" s="6"/>
      <c r="C47" s="6"/>
      <c r="D47" s="6"/>
      <c r="E47" s="6" t="str">
        <f>IF(B47="","",VLOOKUP(B47,'Bilag Uddannelsesvægt'!A:B,2,0))</f>
        <v/>
      </c>
      <c r="F47" s="6"/>
    </row>
    <row r="48" spans="1:14" x14ac:dyDescent="0.25">
      <c r="A48" s="6"/>
      <c r="B48" s="6"/>
      <c r="C48" s="6"/>
      <c r="D48" s="6"/>
      <c r="E48" s="6" t="str">
        <f>IF(B48="","",VLOOKUP(B48,'Bilag Uddannelsesvægt'!A:B,2,0))</f>
        <v/>
      </c>
      <c r="F48" s="6"/>
    </row>
    <row r="49" spans="1:6" x14ac:dyDescent="0.25">
      <c r="A49" s="6"/>
      <c r="B49" s="6"/>
      <c r="C49" s="6"/>
      <c r="D49" s="6"/>
      <c r="E49" s="6" t="str">
        <f>IF(B49="","",VLOOKUP(B49,'Bilag Uddannelsesvægt'!A:B,2,0))</f>
        <v/>
      </c>
      <c r="F49" s="6"/>
    </row>
    <row r="50" spans="1:6" x14ac:dyDescent="0.25">
      <c r="E50" s="3" t="str">
        <f>IF(B50="","",VLOOKUP(B50,'Bilag Uddannelsesvægt'!A:B,2,0))</f>
        <v/>
      </c>
    </row>
    <row r="51" spans="1:6" x14ac:dyDescent="0.25">
      <c r="E51" s="3" t="str">
        <f>IF(B51="","",VLOOKUP(B51,'Bilag Uddannelsesvægt'!A:B,2,0))</f>
        <v/>
      </c>
    </row>
    <row r="52" spans="1:6" x14ac:dyDescent="0.25">
      <c r="E52" s="3" t="str">
        <f>IF(B52="","",VLOOKUP(B52,'Bilag Uddannelsesvægt'!A:B,2,0))</f>
        <v/>
      </c>
    </row>
    <row r="53" spans="1:6" x14ac:dyDescent="0.25">
      <c r="E53" s="3" t="str">
        <f>IF(B53="","",VLOOKUP(B53,'Bilag Uddannelsesvægt'!A:B,2,0))</f>
        <v/>
      </c>
    </row>
    <row r="54" spans="1:6" x14ac:dyDescent="0.25">
      <c r="E54" s="3" t="str">
        <f>IF(B54="","",VLOOKUP(B54,'Bilag Uddannelsesvægt'!A:B,2,0))</f>
        <v/>
      </c>
    </row>
    <row r="55" spans="1:6" x14ac:dyDescent="0.25">
      <c r="E55" s="3" t="str">
        <f>IF(B55="","",VLOOKUP(B55,'Bilag Uddannelsesvægt'!A:B,2,0))</f>
        <v/>
      </c>
    </row>
    <row r="56" spans="1:6" x14ac:dyDescent="0.25">
      <c r="E56" s="3" t="str">
        <f>IF(B56="","",VLOOKUP(B56,'Bilag Uddannelsesvægt'!A:B,2,0))</f>
        <v/>
      </c>
    </row>
    <row r="57" spans="1:6" x14ac:dyDescent="0.25">
      <c r="E57" s="3" t="str">
        <f>IF(B57="","",VLOOKUP(B57,'Bilag Uddannelsesvægt'!A:B,2,0))</f>
        <v/>
      </c>
    </row>
    <row r="58" spans="1:6" x14ac:dyDescent="0.25">
      <c r="E58" s="3" t="str">
        <f>IF(B58="","",VLOOKUP(B58,'Bilag Uddannelsesvægt'!A:B,2,0))</f>
        <v/>
      </c>
    </row>
    <row r="59" spans="1:6" x14ac:dyDescent="0.25">
      <c r="E59" s="3" t="str">
        <f>IF(B59="","",VLOOKUP(B59,'Bilag Uddannelsesvægt'!A:B,2,0))</f>
        <v/>
      </c>
    </row>
    <row r="60" spans="1:6" x14ac:dyDescent="0.25">
      <c r="E60" s="3" t="str">
        <f>IF(B60="","",VLOOKUP(B60,'Bilag Uddannelsesvægt'!A:B,2,0))</f>
        <v/>
      </c>
    </row>
    <row r="61" spans="1:6" x14ac:dyDescent="0.25">
      <c r="E61" s="3" t="str">
        <f>IF(B61="","",VLOOKUP(B61,'Bilag Uddannelsesvægt'!A:B,2,0))</f>
        <v/>
      </c>
    </row>
    <row r="62" spans="1:6" x14ac:dyDescent="0.25">
      <c r="E62" s="3" t="str">
        <f>IF(B62="","",VLOOKUP(B62,'Bilag Uddannelsesvægt'!A:B,2,0))</f>
        <v/>
      </c>
    </row>
    <row r="63" spans="1:6" x14ac:dyDescent="0.25">
      <c r="E63" s="3" t="str">
        <f>IF(B63="","",VLOOKUP(B63,'Bilag Uddannelsesvægt'!A:B,2,0))</f>
        <v/>
      </c>
    </row>
    <row r="64" spans="1:6" x14ac:dyDescent="0.25">
      <c r="E64" s="3" t="str">
        <f>IF(B64="","",VLOOKUP(B64,'Bilag Uddannelsesvægt'!A:B,2,0))</f>
        <v/>
      </c>
    </row>
    <row r="65" spans="5:5" x14ac:dyDescent="0.25">
      <c r="E65" s="3" t="str">
        <f>IF(B65="","",VLOOKUP(B65,'Bilag Uddannelsesvægt'!A:B,2,0))</f>
        <v/>
      </c>
    </row>
    <row r="66" spans="5:5" x14ac:dyDescent="0.25">
      <c r="E66" s="3" t="str">
        <f>IF(B66="","",VLOOKUP(B66,'Bilag Uddannelsesvægt'!A:B,2,0))</f>
        <v/>
      </c>
    </row>
  </sheetData>
  <sheetProtection algorithmName="SHA-512" hashValue="rLzqtxgnbigo5wWcCAy1y6F8W7rKNd/NH7Av6jLel44HmpiHVjeZbM4/auceEysglAqXPF7CoRnNi5pXmjGxTw==" saltValue="pfURu75DF65vg562V1rGQQ==" spinCount="100000" sheet="1" objects="1" scenarios="1"/>
  <mergeCells count="7">
    <mergeCell ref="H9:M9"/>
    <mergeCell ref="H13:H15"/>
    <mergeCell ref="I13:I15"/>
    <mergeCell ref="J13:J15"/>
    <mergeCell ref="K13:K15"/>
    <mergeCell ref="L13:L15"/>
    <mergeCell ref="M13:M15"/>
  </mergeCells>
  <pageMargins left="0.19685039370078741" right="0.19685039370078741" top="0.19685039370078741" bottom="0.19685039370078741" header="0.31496062992125984" footer="0.31496062992125984"/>
  <pageSetup paperSize="9" scale="67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875" yWindow="315" count="3">
        <x14:dataValidation type="list" allowBlank="1" showInputMessage="1" showErrorMessage="1">
          <x14:formula1>
            <xm:f>'Bilag Uddannelsesvægt'!$A$2:$A$104</xm:f>
          </x14:formula1>
          <xm:sqref>B3:B45</xm:sqref>
        </x14:dataValidation>
        <x14:dataValidation type="list" allowBlank="1" showErrorMessage="1" prompt="Vælg hvilken branche din virksomhed tilhører">
          <x14:formula1>
            <xm:f>'Bilag Målratio for brancher'!$A$2:$A$21</xm:f>
          </x14:formula1>
          <xm:sqref>I3</xm:sqref>
        </x14:dataValidation>
        <x14:dataValidation type="list" allowBlank="1" showErrorMessage="1" promptTitle="Uddannelse" prompt="Vælg den højeste færdiggjort uddannelse for den aktuelle medarbejder._x000a_">
          <x14:formula1>
            <xm:f>'Bilag Uddannelsesvægt'!$A$2:$A$104</xm:f>
          </x14:formula1>
          <xm:sqref>I16:I45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64" workbookViewId="0">
      <selection sqref="A1:XFD1048576"/>
    </sheetView>
  </sheetViews>
  <sheetFormatPr defaultRowHeight="15" x14ac:dyDescent="0.25"/>
  <cols>
    <col min="1" max="1" width="43.140625" bestFit="1" customWidth="1"/>
    <col min="2" max="2" width="16.28515625" bestFit="1" customWidth="1"/>
  </cols>
  <sheetData>
    <row r="1" spans="1:5" x14ac:dyDescent="0.25">
      <c r="A1" s="1" t="s">
        <v>0</v>
      </c>
      <c r="B1" s="1" t="s">
        <v>2</v>
      </c>
      <c r="E1" t="s">
        <v>3</v>
      </c>
    </row>
    <row r="2" spans="1:5" x14ac:dyDescent="0.25">
      <c r="A2" t="s">
        <v>4</v>
      </c>
      <c r="B2">
        <v>1.07</v>
      </c>
    </row>
    <row r="3" spans="1:5" x14ac:dyDescent="0.25">
      <c r="A3" t="s">
        <v>5</v>
      </c>
      <c r="B3">
        <v>1.0900000000000001</v>
      </c>
    </row>
    <row r="4" spans="1:5" x14ac:dyDescent="0.25">
      <c r="A4" t="s">
        <v>6</v>
      </c>
      <c r="B4">
        <v>0.94</v>
      </c>
    </row>
    <row r="5" spans="1:5" x14ac:dyDescent="0.25">
      <c r="A5" t="s">
        <v>7</v>
      </c>
      <c r="B5">
        <v>1.1599999999999999</v>
      </c>
    </row>
    <row r="6" spans="1:5" x14ac:dyDescent="0.25">
      <c r="A6" t="s">
        <v>8</v>
      </c>
      <c r="B6">
        <v>0.96</v>
      </c>
    </row>
    <row r="7" spans="1:5" x14ac:dyDescent="0.25">
      <c r="A7" t="s">
        <v>9</v>
      </c>
      <c r="B7">
        <v>0.57999999999999996</v>
      </c>
    </row>
    <row r="8" spans="1:5" x14ac:dyDescent="0.25">
      <c r="A8" t="s">
        <v>10</v>
      </c>
      <c r="B8">
        <v>0.97</v>
      </c>
    </row>
    <row r="9" spans="1:5" x14ac:dyDescent="0.25">
      <c r="A9" t="s">
        <v>11</v>
      </c>
      <c r="B9">
        <v>1.1299999999999999</v>
      </c>
    </row>
    <row r="10" spans="1:5" x14ac:dyDescent="0.25">
      <c r="A10" t="s">
        <v>12</v>
      </c>
      <c r="B10">
        <v>1.25</v>
      </c>
    </row>
    <row r="11" spans="1:5" x14ac:dyDescent="0.25">
      <c r="A11" t="s">
        <v>13</v>
      </c>
      <c r="B11">
        <v>0.91</v>
      </c>
    </row>
    <row r="12" spans="1:5" x14ac:dyDescent="0.25">
      <c r="A12" t="s">
        <v>14</v>
      </c>
      <c r="B12">
        <v>0.97</v>
      </c>
    </row>
    <row r="13" spans="1:5" x14ac:dyDescent="0.25">
      <c r="A13" t="s">
        <v>15</v>
      </c>
      <c r="B13">
        <v>0.97</v>
      </c>
    </row>
    <row r="14" spans="1:5" x14ac:dyDescent="0.25">
      <c r="A14" t="s">
        <v>16</v>
      </c>
      <c r="B14">
        <v>0.97</v>
      </c>
    </row>
    <row r="15" spans="1:5" x14ac:dyDescent="0.25">
      <c r="A15" t="s">
        <v>17</v>
      </c>
      <c r="B15">
        <v>1.1200000000000001</v>
      </c>
    </row>
    <row r="16" spans="1:5" x14ac:dyDescent="0.25">
      <c r="A16" t="s">
        <v>18</v>
      </c>
      <c r="B16">
        <v>0.56999999999999995</v>
      </c>
    </row>
    <row r="17" spans="1:2" x14ac:dyDescent="0.25">
      <c r="A17" t="s">
        <v>19</v>
      </c>
      <c r="B17">
        <v>0.97</v>
      </c>
    </row>
    <row r="18" spans="1:2" x14ac:dyDescent="0.25">
      <c r="A18" t="s">
        <v>20</v>
      </c>
      <c r="B18">
        <v>0.99</v>
      </c>
    </row>
    <row r="19" spans="1:2" x14ac:dyDescent="0.25">
      <c r="A19" t="s">
        <v>21</v>
      </c>
      <c r="B19">
        <v>1.22</v>
      </c>
    </row>
    <row r="20" spans="1:2" x14ac:dyDescent="0.25">
      <c r="A20" t="s">
        <v>22</v>
      </c>
      <c r="B20">
        <v>0.87</v>
      </c>
    </row>
    <row r="21" spans="1:2" x14ac:dyDescent="0.25">
      <c r="A21" t="s">
        <v>23</v>
      </c>
      <c r="B21">
        <v>0.97</v>
      </c>
    </row>
    <row r="22" spans="1:2" x14ac:dyDescent="0.25">
      <c r="A22" t="s">
        <v>24</v>
      </c>
      <c r="B22">
        <v>1.33</v>
      </c>
    </row>
    <row r="23" spans="1:2" x14ac:dyDescent="0.25">
      <c r="A23" t="s">
        <v>25</v>
      </c>
      <c r="B23">
        <v>1.1499999999999999</v>
      </c>
    </row>
    <row r="24" spans="1:2" x14ac:dyDescent="0.25">
      <c r="A24" t="s">
        <v>26</v>
      </c>
      <c r="B24">
        <v>1.26</v>
      </c>
    </row>
    <row r="25" spans="1:2" x14ac:dyDescent="0.25">
      <c r="A25" t="s">
        <v>27</v>
      </c>
      <c r="B25">
        <v>0.97</v>
      </c>
    </row>
    <row r="26" spans="1:2" x14ac:dyDescent="0.25">
      <c r="A26" t="s">
        <v>28</v>
      </c>
      <c r="B26">
        <v>1.17</v>
      </c>
    </row>
    <row r="27" spans="1:2" x14ac:dyDescent="0.25">
      <c r="A27" t="s">
        <v>29</v>
      </c>
      <c r="B27">
        <v>1.06</v>
      </c>
    </row>
    <row r="28" spans="1:2" x14ac:dyDescent="0.25">
      <c r="A28" t="s">
        <v>30</v>
      </c>
      <c r="B28">
        <v>0.97</v>
      </c>
    </row>
    <row r="29" spans="1:2" x14ac:dyDescent="0.25">
      <c r="A29" t="s">
        <v>31</v>
      </c>
      <c r="B29">
        <v>1.23</v>
      </c>
    </row>
    <row r="30" spans="1:2" x14ac:dyDescent="0.25">
      <c r="A30" t="s">
        <v>32</v>
      </c>
      <c r="B30">
        <v>1.1299999999999999</v>
      </c>
    </row>
    <row r="31" spans="1:2" x14ac:dyDescent="0.25">
      <c r="A31" t="s">
        <v>33</v>
      </c>
      <c r="B31">
        <v>1.1399999999999999</v>
      </c>
    </row>
    <row r="32" spans="1:2" x14ac:dyDescent="0.25">
      <c r="A32" t="s">
        <v>34</v>
      </c>
      <c r="B32">
        <v>0.97</v>
      </c>
    </row>
    <row r="33" spans="1:2" x14ac:dyDescent="0.25">
      <c r="A33" t="s">
        <v>35</v>
      </c>
      <c r="B33">
        <v>1.1499999999999999</v>
      </c>
    </row>
    <row r="34" spans="1:2" x14ac:dyDescent="0.25">
      <c r="A34" t="s">
        <v>36</v>
      </c>
      <c r="B34">
        <v>0.97</v>
      </c>
    </row>
    <row r="35" spans="1:2" x14ac:dyDescent="0.25">
      <c r="A35" t="s">
        <v>37</v>
      </c>
      <c r="B35">
        <v>0.87</v>
      </c>
    </row>
    <row r="36" spans="1:2" x14ac:dyDescent="0.25">
      <c r="A36" t="s">
        <v>38</v>
      </c>
      <c r="B36">
        <v>0.86</v>
      </c>
    </row>
    <row r="37" spans="1:2" x14ac:dyDescent="0.25">
      <c r="A37" t="s">
        <v>39</v>
      </c>
      <c r="B37">
        <v>0.97</v>
      </c>
    </row>
    <row r="38" spans="1:2" x14ac:dyDescent="0.25">
      <c r="A38" t="s">
        <v>40</v>
      </c>
      <c r="B38">
        <v>0.97</v>
      </c>
    </row>
    <row r="39" spans="1:2" x14ac:dyDescent="0.25">
      <c r="A39" t="s">
        <v>41</v>
      </c>
      <c r="B39">
        <v>1.04</v>
      </c>
    </row>
    <row r="40" spans="1:2" x14ac:dyDescent="0.25">
      <c r="A40" t="s">
        <v>42</v>
      </c>
      <c r="B40">
        <v>0.97</v>
      </c>
    </row>
    <row r="41" spans="1:2" x14ac:dyDescent="0.25">
      <c r="A41" t="s">
        <v>43</v>
      </c>
      <c r="B41">
        <v>1.1299999999999999</v>
      </c>
    </row>
    <row r="42" spans="1:2" x14ac:dyDescent="0.25">
      <c r="A42" t="s">
        <v>44</v>
      </c>
      <c r="B42">
        <v>1.2</v>
      </c>
    </row>
    <row r="43" spans="1:2" x14ac:dyDescent="0.25">
      <c r="A43" t="s">
        <v>45</v>
      </c>
      <c r="B43">
        <v>0.91</v>
      </c>
    </row>
    <row r="44" spans="1:2" x14ac:dyDescent="0.25">
      <c r="A44" t="s">
        <v>46</v>
      </c>
      <c r="B44">
        <v>0.83</v>
      </c>
    </row>
    <row r="45" spans="1:2" x14ac:dyDescent="0.25">
      <c r="A45" t="s">
        <v>47</v>
      </c>
      <c r="B45">
        <v>1.18</v>
      </c>
    </row>
    <row r="46" spans="1:2" x14ac:dyDescent="0.25">
      <c r="A46" t="s">
        <v>48</v>
      </c>
      <c r="B46">
        <v>0.97</v>
      </c>
    </row>
    <row r="47" spans="1:2" x14ac:dyDescent="0.25">
      <c r="A47" t="s">
        <v>49</v>
      </c>
      <c r="B47">
        <v>0.75</v>
      </c>
    </row>
    <row r="48" spans="1:2" x14ac:dyDescent="0.25">
      <c r="A48" t="s">
        <v>50</v>
      </c>
      <c r="B48">
        <v>1.04</v>
      </c>
    </row>
    <row r="49" spans="1:2" x14ac:dyDescent="0.25">
      <c r="A49" t="s">
        <v>51</v>
      </c>
      <c r="B49">
        <v>0.76</v>
      </c>
    </row>
    <row r="50" spans="1:2" x14ac:dyDescent="0.25">
      <c r="A50" t="s">
        <v>52</v>
      </c>
      <c r="B50">
        <v>1.1100000000000001</v>
      </c>
    </row>
    <row r="51" spans="1:2" x14ac:dyDescent="0.25">
      <c r="A51" t="s">
        <v>53</v>
      </c>
      <c r="B51">
        <v>1.1399999999999999</v>
      </c>
    </row>
    <row r="52" spans="1:2" x14ac:dyDescent="0.25">
      <c r="A52" t="s">
        <v>54</v>
      </c>
      <c r="B52">
        <v>1.05</v>
      </c>
    </row>
    <row r="53" spans="1:2" x14ac:dyDescent="0.25">
      <c r="A53" t="s">
        <v>55</v>
      </c>
      <c r="B53">
        <v>1.23</v>
      </c>
    </row>
    <row r="54" spans="1:2" x14ac:dyDescent="0.25">
      <c r="A54" t="s">
        <v>56</v>
      </c>
      <c r="B54">
        <v>0.97</v>
      </c>
    </row>
    <row r="55" spans="1:2" x14ac:dyDescent="0.25">
      <c r="A55" t="s">
        <v>57</v>
      </c>
      <c r="B55">
        <v>1.1200000000000001</v>
      </c>
    </row>
    <row r="56" spans="1:2" x14ac:dyDescent="0.25">
      <c r="A56" t="s">
        <v>58</v>
      </c>
      <c r="B56">
        <v>0.96</v>
      </c>
    </row>
    <row r="57" spans="1:2" x14ac:dyDescent="0.25">
      <c r="A57" t="s">
        <v>59</v>
      </c>
      <c r="B57">
        <v>1.02</v>
      </c>
    </row>
    <row r="58" spans="1:2" x14ac:dyDescent="0.25">
      <c r="A58" t="s">
        <v>60</v>
      </c>
      <c r="B58">
        <v>1.0900000000000001</v>
      </c>
    </row>
    <row r="59" spans="1:2" x14ac:dyDescent="0.25">
      <c r="A59" t="s">
        <v>61</v>
      </c>
      <c r="B59">
        <v>1.03</v>
      </c>
    </row>
    <row r="60" spans="1:2" x14ac:dyDescent="0.25">
      <c r="A60" t="s">
        <v>62</v>
      </c>
      <c r="B60">
        <v>1</v>
      </c>
    </row>
    <row r="61" spans="1:2" x14ac:dyDescent="0.25">
      <c r="A61" t="s">
        <v>63</v>
      </c>
      <c r="B61">
        <v>1.1399999999999999</v>
      </c>
    </row>
    <row r="62" spans="1:2" x14ac:dyDescent="0.25">
      <c r="A62" t="s">
        <v>64</v>
      </c>
      <c r="B62">
        <v>1</v>
      </c>
    </row>
    <row r="63" spans="1:2" x14ac:dyDescent="0.25">
      <c r="A63" t="s">
        <v>65</v>
      </c>
      <c r="B63">
        <v>1</v>
      </c>
    </row>
    <row r="64" spans="1:2" x14ac:dyDescent="0.25">
      <c r="A64" t="s">
        <v>66</v>
      </c>
      <c r="B64">
        <v>0.89</v>
      </c>
    </row>
    <row r="65" spans="1:2" x14ac:dyDescent="0.25">
      <c r="A65" t="s">
        <v>67</v>
      </c>
      <c r="B65">
        <v>0.97</v>
      </c>
    </row>
    <row r="66" spans="1:2" x14ac:dyDescent="0.25">
      <c r="A66" t="s">
        <v>68</v>
      </c>
      <c r="B66">
        <v>1.03</v>
      </c>
    </row>
    <row r="67" spans="1:2" x14ac:dyDescent="0.25">
      <c r="A67" t="s">
        <v>69</v>
      </c>
      <c r="B67">
        <v>0.97</v>
      </c>
    </row>
    <row r="68" spans="1:2" x14ac:dyDescent="0.25">
      <c r="A68" t="s">
        <v>70</v>
      </c>
      <c r="B68">
        <v>0.97</v>
      </c>
    </row>
    <row r="69" spans="1:2" x14ac:dyDescent="0.25">
      <c r="A69" t="s">
        <v>71</v>
      </c>
      <c r="B69">
        <v>1.1000000000000001</v>
      </c>
    </row>
    <row r="70" spans="1:2" x14ac:dyDescent="0.25">
      <c r="A70" t="s">
        <v>72</v>
      </c>
      <c r="B70">
        <v>0.93</v>
      </c>
    </row>
    <row r="71" spans="1:2" x14ac:dyDescent="0.25">
      <c r="A71" t="s">
        <v>73</v>
      </c>
      <c r="B71">
        <v>1.06</v>
      </c>
    </row>
    <row r="72" spans="1:2" x14ac:dyDescent="0.25">
      <c r="A72" t="s">
        <v>74</v>
      </c>
      <c r="B72">
        <v>0.97</v>
      </c>
    </row>
    <row r="73" spans="1:2" x14ac:dyDescent="0.25">
      <c r="A73" t="s">
        <v>75</v>
      </c>
      <c r="B73">
        <v>0.94</v>
      </c>
    </row>
    <row r="74" spans="1:2" x14ac:dyDescent="0.25">
      <c r="A74" t="s">
        <v>76</v>
      </c>
      <c r="B74">
        <v>1.1399999999999999</v>
      </c>
    </row>
    <row r="75" spans="1:2" x14ac:dyDescent="0.25">
      <c r="A75" t="s">
        <v>77</v>
      </c>
      <c r="B75">
        <v>1</v>
      </c>
    </row>
    <row r="76" spans="1:2" x14ac:dyDescent="0.25">
      <c r="A76" t="s">
        <v>78</v>
      </c>
      <c r="B76">
        <v>1.17</v>
      </c>
    </row>
    <row r="77" spans="1:2" x14ac:dyDescent="0.25">
      <c r="A77" t="s">
        <v>79</v>
      </c>
      <c r="B77">
        <v>0.97</v>
      </c>
    </row>
    <row r="78" spans="1:2" x14ac:dyDescent="0.25">
      <c r="A78" t="s">
        <v>80</v>
      </c>
      <c r="B78">
        <v>0.95</v>
      </c>
    </row>
    <row r="79" spans="1:2" x14ac:dyDescent="0.25">
      <c r="A79" t="s">
        <v>81</v>
      </c>
      <c r="B79">
        <v>0.96</v>
      </c>
    </row>
    <row r="80" spans="1:2" x14ac:dyDescent="0.25">
      <c r="A80" t="s">
        <v>82</v>
      </c>
      <c r="B80">
        <v>0.97</v>
      </c>
    </row>
    <row r="81" spans="1:2" x14ac:dyDescent="0.25">
      <c r="A81" t="s">
        <v>83</v>
      </c>
      <c r="B81">
        <v>1</v>
      </c>
    </row>
    <row r="82" spans="1:2" x14ac:dyDescent="0.25">
      <c r="A82" t="s">
        <v>84</v>
      </c>
      <c r="B82">
        <v>1.01</v>
      </c>
    </row>
    <row r="83" spans="1:2" x14ac:dyDescent="0.25">
      <c r="A83" t="s">
        <v>85</v>
      </c>
      <c r="B83">
        <v>1.21</v>
      </c>
    </row>
    <row r="84" spans="1:2" x14ac:dyDescent="0.25">
      <c r="A84" t="s">
        <v>86</v>
      </c>
      <c r="B84">
        <v>1.02</v>
      </c>
    </row>
    <row r="85" spans="1:2" x14ac:dyDescent="0.25">
      <c r="A85" t="s">
        <v>87</v>
      </c>
      <c r="B85">
        <v>0.97</v>
      </c>
    </row>
    <row r="86" spans="1:2" x14ac:dyDescent="0.25">
      <c r="A86" t="s">
        <v>88</v>
      </c>
      <c r="B86">
        <v>0.97</v>
      </c>
    </row>
    <row r="87" spans="1:2" x14ac:dyDescent="0.25">
      <c r="A87" t="s">
        <v>89</v>
      </c>
      <c r="B87">
        <v>0.97</v>
      </c>
    </row>
    <row r="88" spans="1:2" x14ac:dyDescent="0.25">
      <c r="A88" t="s">
        <v>90</v>
      </c>
      <c r="B88">
        <v>0.97</v>
      </c>
    </row>
    <row r="89" spans="1:2" x14ac:dyDescent="0.25">
      <c r="A89" t="s">
        <v>91</v>
      </c>
      <c r="B89">
        <v>1.04</v>
      </c>
    </row>
    <row r="90" spans="1:2" x14ac:dyDescent="0.25">
      <c r="A90" t="s">
        <v>92</v>
      </c>
      <c r="B90">
        <v>0.61</v>
      </c>
    </row>
    <row r="91" spans="1:2" x14ac:dyDescent="0.25">
      <c r="A91" t="s">
        <v>93</v>
      </c>
      <c r="B91">
        <v>0.99</v>
      </c>
    </row>
    <row r="92" spans="1:2" x14ac:dyDescent="0.25">
      <c r="A92" t="s">
        <v>94</v>
      </c>
      <c r="B92">
        <v>1.41</v>
      </c>
    </row>
    <row r="93" spans="1:2" x14ac:dyDescent="0.25">
      <c r="A93" t="s">
        <v>95</v>
      </c>
      <c r="B93">
        <v>1.17</v>
      </c>
    </row>
    <row r="94" spans="1:2" x14ac:dyDescent="0.25">
      <c r="A94" t="s">
        <v>96</v>
      </c>
      <c r="B94">
        <v>0.79</v>
      </c>
    </row>
    <row r="95" spans="1:2" x14ac:dyDescent="0.25">
      <c r="A95" t="s">
        <v>97</v>
      </c>
      <c r="B95">
        <v>0.97</v>
      </c>
    </row>
    <row r="96" spans="1:2" x14ac:dyDescent="0.25">
      <c r="A96" t="s">
        <v>98</v>
      </c>
      <c r="B96">
        <v>0.97</v>
      </c>
    </row>
    <row r="97" spans="1:2" x14ac:dyDescent="0.25">
      <c r="A97" t="s">
        <v>99</v>
      </c>
      <c r="B97">
        <v>1.0900000000000001</v>
      </c>
    </row>
    <row r="98" spans="1:2" x14ac:dyDescent="0.25">
      <c r="A98" t="s">
        <v>100</v>
      </c>
      <c r="B98">
        <v>0.97</v>
      </c>
    </row>
    <row r="99" spans="1:2" x14ac:dyDescent="0.25">
      <c r="A99" t="s">
        <v>101</v>
      </c>
      <c r="B99">
        <v>1.1000000000000001</v>
      </c>
    </row>
    <row r="100" spans="1:2" x14ac:dyDescent="0.25">
      <c r="A100" t="s">
        <v>102</v>
      </c>
      <c r="B100">
        <v>1.06</v>
      </c>
    </row>
    <row r="101" spans="1:2" x14ac:dyDescent="0.25">
      <c r="A101" t="s">
        <v>103</v>
      </c>
      <c r="B101">
        <v>1.1499999999999999</v>
      </c>
    </row>
    <row r="102" spans="1:2" x14ac:dyDescent="0.25">
      <c r="A102" t="s">
        <v>104</v>
      </c>
      <c r="B102">
        <v>1.1599999999999999</v>
      </c>
    </row>
    <row r="103" spans="1:2" x14ac:dyDescent="0.25">
      <c r="A103" t="s">
        <v>105</v>
      </c>
      <c r="B103">
        <v>0.97</v>
      </c>
    </row>
    <row r="104" spans="1:2" x14ac:dyDescent="0.25">
      <c r="A104" t="s">
        <v>106</v>
      </c>
      <c r="B104">
        <v>1.1000000000000001</v>
      </c>
    </row>
  </sheetData>
  <sheetProtection algorithmName="SHA-512" hashValue="vfgj22tId1Z37PdCip7o8BW3HK3pOXBCw9+miXiaVnZU1qE0Ck2btbnVkpdZOdy/6VxUuBc2953rHwcmebpMcw==" saltValue="Hezhv5uSiSh6YD+HJZiMq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defaultRowHeight="15" x14ac:dyDescent="0.25"/>
  <cols>
    <col min="1" max="1" width="29.7109375" bestFit="1" customWidth="1"/>
  </cols>
  <sheetData>
    <row r="1" spans="1:5" x14ac:dyDescent="0.25">
      <c r="A1" s="1" t="s">
        <v>110</v>
      </c>
      <c r="B1" s="1" t="s">
        <v>107</v>
      </c>
      <c r="E1" t="s">
        <v>108</v>
      </c>
    </row>
    <row r="2" spans="1:5" x14ac:dyDescent="0.25">
      <c r="A2" t="s">
        <v>111</v>
      </c>
      <c r="B2">
        <v>3.4000000000000002E-2</v>
      </c>
    </row>
    <row r="3" spans="1:5" x14ac:dyDescent="0.25">
      <c r="A3" t="s">
        <v>112</v>
      </c>
      <c r="B3">
        <v>2.1000000000000001E-2</v>
      </c>
    </row>
    <row r="4" spans="1:5" x14ac:dyDescent="0.25">
      <c r="A4" t="s">
        <v>113</v>
      </c>
      <c r="B4">
        <v>2.4E-2</v>
      </c>
    </row>
    <row r="5" spans="1:5" x14ac:dyDescent="0.25">
      <c r="A5" t="s">
        <v>114</v>
      </c>
      <c r="B5">
        <v>2.1000000000000001E-2</v>
      </c>
    </row>
    <row r="6" spans="1:5" ht="60" x14ac:dyDescent="0.25">
      <c r="A6" s="2" t="s">
        <v>115</v>
      </c>
      <c r="B6">
        <v>2.1000000000000001E-2</v>
      </c>
    </row>
    <row r="7" spans="1:5" x14ac:dyDescent="0.25">
      <c r="A7" t="s">
        <v>116</v>
      </c>
      <c r="B7">
        <v>3.4000000000000002E-2</v>
      </c>
    </row>
    <row r="8" spans="1:5" ht="45" x14ac:dyDescent="0.25">
      <c r="A8" s="2" t="s">
        <v>117</v>
      </c>
      <c r="B8">
        <v>2.5999999999999999E-2</v>
      </c>
    </row>
    <row r="9" spans="1:5" x14ac:dyDescent="0.25">
      <c r="A9" t="s">
        <v>118</v>
      </c>
      <c r="B9">
        <v>2.1999999999999999E-2</v>
      </c>
    </row>
    <row r="10" spans="1:5" ht="30" x14ac:dyDescent="0.25">
      <c r="A10" s="2" t="s">
        <v>119</v>
      </c>
      <c r="B10">
        <v>3.2000000000000001E-2</v>
      </c>
    </row>
    <row r="11" spans="1:5" x14ac:dyDescent="0.25">
      <c r="A11" t="s">
        <v>120</v>
      </c>
      <c r="B11">
        <v>2.3E-2</v>
      </c>
    </row>
    <row r="12" spans="1:5" ht="30" x14ac:dyDescent="0.25">
      <c r="A12" s="2" t="s">
        <v>121</v>
      </c>
      <c r="B12">
        <v>0.02</v>
      </c>
    </row>
    <row r="13" spans="1:5" x14ac:dyDescent="0.25">
      <c r="A13" t="s">
        <v>122</v>
      </c>
      <c r="B13">
        <v>2.1999999999999999E-2</v>
      </c>
    </row>
    <row r="14" spans="1:5" ht="30" x14ac:dyDescent="0.25">
      <c r="A14" s="2" t="s">
        <v>123</v>
      </c>
      <c r="B14">
        <v>2.4E-2</v>
      </c>
    </row>
    <row r="15" spans="1:5" ht="45" x14ac:dyDescent="0.25">
      <c r="A15" s="2" t="s">
        <v>124</v>
      </c>
      <c r="B15">
        <v>2.1000000000000001E-2</v>
      </c>
    </row>
    <row r="16" spans="1:5" ht="30" x14ac:dyDescent="0.25">
      <c r="A16" s="2" t="s">
        <v>125</v>
      </c>
      <c r="B16">
        <v>2.5000000000000001E-2</v>
      </c>
    </row>
    <row r="17" spans="1:2" x14ac:dyDescent="0.25">
      <c r="A17" s="2" t="s">
        <v>126</v>
      </c>
      <c r="B17">
        <v>2.3E-2</v>
      </c>
    </row>
    <row r="18" spans="1:2" ht="30" x14ac:dyDescent="0.25">
      <c r="A18" s="2" t="s">
        <v>127</v>
      </c>
      <c r="B18">
        <v>2.1999999999999999E-2</v>
      </c>
    </row>
    <row r="19" spans="1:2" ht="30" x14ac:dyDescent="0.25">
      <c r="A19" s="2" t="s">
        <v>128</v>
      </c>
      <c r="B19">
        <v>2.4E-2</v>
      </c>
    </row>
    <row r="20" spans="1:2" x14ac:dyDescent="0.25">
      <c r="A20" s="2" t="s">
        <v>129</v>
      </c>
      <c r="B20">
        <v>2.5999999999999999E-2</v>
      </c>
    </row>
    <row r="21" spans="1:2" x14ac:dyDescent="0.25">
      <c r="A21" s="2" t="s">
        <v>130</v>
      </c>
      <c r="B21">
        <v>3.5000000000000003E-2</v>
      </c>
    </row>
  </sheetData>
  <sheetProtection algorithmName="SHA-512" hashValue="URpeaq7zrKJ7AguJv++KqS0HsbFjuhN+VPj+j5HxoV08nGx6/y9wJijya7HqVOPLZW642TF8zD1Jyz7SbYiACg==" saltValue="Onplf6TrBX4ntV0e/401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Udregninger</vt:lpstr>
      <vt:lpstr>Bilag Uddannelsesvægt</vt:lpstr>
      <vt:lpstr>Bilag Målratio for brancher</vt:lpstr>
      <vt:lpstr>Udregninger!Udskriftsområde</vt:lpstr>
      <vt:lpstr>Udregninger!Udskriftstitler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Kofoed Iversen</dc:creator>
  <cp:lastModifiedBy>Mette Kofoed Iversen</cp:lastModifiedBy>
  <cp:lastPrinted>2018-01-08T15:42:34Z</cp:lastPrinted>
  <dcterms:created xsi:type="dcterms:W3CDTF">2017-11-03T14:21:24Z</dcterms:created>
  <dcterms:modified xsi:type="dcterms:W3CDTF">2018-01-09T13:25:53Z</dcterms:modified>
</cp:coreProperties>
</file>